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40"/>
  </bookViews>
  <sheets>
    <sheet name="Capa" sheetId="1" r:id="rId1"/>
    <sheet name="Indice_Abas_Recomposto" sheetId="2" r:id="rId2"/>
    <sheet name="Validacao_Recomposta" sheetId="3" r:id="rId3"/>
    <sheet name="Analise_Ajustes_v5_0" sheetId="4" r:id="rId4"/>
    <sheet name="Resumo_Integrado_v5_0" sheetId="5" r:id="rId5"/>
    <sheet name="Cenarios_Harmonizados" sheetId="6" r:id="rId6"/>
    <sheet name="Eixo_I_Implantacao" sheetId="7" r:id="rId7"/>
    <sheet name="Eixo_II_Manutencao" sheetId="8" r:id="rId8"/>
    <sheet name="Eixo_III_Capacitacao_v5_0" sheetId="9" r:id="rId9"/>
    <sheet name="Nucleo_Permanente_50_Pessoas" sheetId="10" r:id="rId10"/>
    <sheet name="Tecnologia_v5_0" sheetId="11" r:id="rId11"/>
    <sheet name="Cronograma_Fisico_Financeiro" sheetId="12" r:id="rId12"/>
    <sheet name="Validacao_Aritmetica" sheetId="13" r:id="rId13"/>
    <sheet name="Rastreabilidade_Fontes_v5_0" sheetId="14" r:id="rId14"/>
    <sheet name="Conciliacao_Cargos_CBO" sheetId="15" r:id="rId15"/>
    <sheet name="Glossario_Siglas_v5_0" sheetId="16" r:id="rId16"/>
    <sheet name="Capa_e_criterios" sheetId="17" r:id="rId17"/>
    <sheet name="Equivalencias_CBO_Projeto" sheetId="18" r:id="rId18"/>
    <sheet name="Glossario_Siglas_Nomenclaturas" sheetId="19" r:id="rId19"/>
    <sheet name="Referencias_Salariais_CBO" sheetId="20" r:id="rId20"/>
    <sheet name="Custeio_Espaco_Brasilia_DF" sheetId="21" r:id="rId21"/>
    <sheet name="Validacao_Nomenclaturas" sheetId="22" r:id="rId22"/>
    <sheet name="Resumo_Integrado" sheetId="23" r:id="rId23"/>
    <sheet name="Conciliacao_Rubricas" sheetId="24" r:id="rId24"/>
    <sheet name="Cenarios_Integrados" sheetId="25" r:id="rId25"/>
    <sheet name="Eixo_I_Obras_Terrenos" sheetId="26" r:id="rId26"/>
    <sheet name="Eixo_II_Manut_Cofin" sheetId="27" r:id="rId27"/>
    <sheet name="Nucleo_Governanca_Revisado" sheetId="28" r:id="rId28"/>
    <sheet name="Fonte_Eixo_III_Cap_v5_0" sheetId="29" r:id="rId29"/>
    <sheet name="Tecnologia_Transp_v5_0" sheetId="30" r:id="rId30"/>
    <sheet name="Cronograma_Financ_v5_0" sheetId="31" r:id="rId31"/>
    <sheet name="Rastreabilidade_Auditoria" sheetId="32" r:id="rId32"/>
    <sheet name="Fonte_Resumo_Inicial" sheetId="33" r:id="rId33"/>
    <sheet name="Fonte_Cenarios_Inicial" sheetId="34" r:id="rId34"/>
    <sheet name="Fonte_Nucleo_Inicial" sheetId="35" r:id="rId35"/>
    <sheet name="Fonte_Achados_Inicial" sheetId="36" r:id="rId36"/>
    <sheet name="Fonte_Resumo_v5_0" sheetId="37" r:id="rId37"/>
    <sheet name="Fonte_Treinamento_v5_0" sheetId="38" r:id="rId38"/>
    <sheet name="Fonte_Cofinanc_v5_0" sheetId="39" r:id="rId39"/>
    <sheet name="Validacao" sheetId="40" r:id="rId40"/>
  </sheets>
  <definedNames>
    <definedName name="_xlnm._FilterDatabase" localSheetId="1" hidden="1">Indice_Abas_Recomposto!$A$4:$F$42</definedName>
    <definedName name="_xlnm._FilterDatabase" localSheetId="16" hidden="1">Capa_e_criterios!$A$1:$B$8</definedName>
    <definedName name="_xlnm._FilterDatabase" localSheetId="22" hidden="1">Resumo_Integrado!$A$1:$F$8</definedName>
    <definedName name="_xlnm._FilterDatabase" localSheetId="23" hidden="1">Conciliacao_Rubricas!$A$1:$F$14</definedName>
    <definedName name="_xlnm._FilterDatabase" localSheetId="24" hidden="1">Cenarios_Integrados!$A$1:$H$5</definedName>
    <definedName name="_xlnm._FilterDatabase" localSheetId="25" hidden="1">Eixo_I_Obras_Terrenos!$A$1:$G$6</definedName>
    <definedName name="_xlnm._FilterDatabase" localSheetId="26" hidden="1">Eixo_II_Manut_Cofin!$A$1:$D$35</definedName>
    <definedName name="_xlnm._FilterDatabase" localSheetId="28" hidden="1">Fonte_Eixo_III_Cap_v5_0!$A$1:$E$24</definedName>
    <definedName name="_xlnm._FilterDatabase" localSheetId="29" hidden="1">Tecnologia_Transp_v5_0!$A$1:$C$9</definedName>
    <definedName name="_xlnm._FilterDatabase" localSheetId="30" hidden="1">Cronograma_Financ_v5_0!$A$1:$E$10</definedName>
    <definedName name="_xlnm._FilterDatabase" localSheetId="31" hidden="1">Rastreabilidade_Auditoria!$A$1:$D$12</definedName>
    <definedName name="_xlnm._FilterDatabase" localSheetId="32" hidden="1">Fonte_Resumo_Inicial!$A$1:$F$11</definedName>
    <definedName name="_xlnm._FilterDatabase" localSheetId="33" hidden="1">Fonte_Cenarios_Inicial!$A$1:$G$5</definedName>
    <definedName name="_xlnm._FilterDatabase" localSheetId="34" hidden="1">Fonte_Nucleo_Inicial!$A$1:$J$26</definedName>
    <definedName name="_xlnm._FilterDatabase" localSheetId="35" hidden="1">Fonte_Achados_Inicial!$A$1:$D$6</definedName>
    <definedName name="_xlnm._FilterDatabase" localSheetId="36" hidden="1">Fonte_Resumo_v5_0!$A$1:$D$8</definedName>
    <definedName name="_xlnm._FilterDatabase" localSheetId="37" hidden="1">Fonte_Treinamento_v5_0!$A$1:$E$24</definedName>
    <definedName name="_xlnm._FilterDatabase" localSheetId="38" hidden="1">Fonte_Cofinanc_v5_0!$A$1:$D$8</definedName>
    <definedName name="_xlnm._FilterDatabase" localSheetId="39" hidden="1">Validacao!$A$1:$E$8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<sst xmlns="http://schemas.openxmlformats.org/spreadsheetml/2006/main" count="2686" uniqueCount="1299">
  <si>
    <t>Campo</t>
  </si>
  <si>
    <t>Conteúdo</t>
  </si>
  <si>
    <t>Documento</t>
  </si>
  <si>
    <t>Anexo I — Plano Orçamentário-Financeiro CISTeC v5.0</t>
  </si>
  <si>
    <t>Versão</t>
  </si>
  <si>
    <t>5.0 — Executiva consolidada com SmartShoot</t>
  </si>
  <si>
    <t>Data-base</t>
  </si>
  <si>
    <t>Junho de 2026</t>
  </si>
  <si>
    <t>Proponente</t>
  </si>
  <si>
    <t>Associação Ética Brasileira — AEB</t>
  </si>
  <si>
    <t>CNPJ</t>
  </si>
  <si>
    <t>09.350.354/0001-30</t>
  </si>
  <si>
    <t>OSCIP MJ nº</t>
  </si>
  <si>
    <t>08071.000126/2008-18</t>
  </si>
  <si>
    <t>Coordenador Geral</t>
  </si>
  <si>
    <t>Dr. Jefferson Francisco Ramos Poli — OAB/DF 64.747</t>
  </si>
  <si>
    <t>Responsável Técnico Segurança</t>
  </si>
  <si>
    <t>Cel. Leonardo Sant'Anna</t>
  </si>
  <si>
    <t>Responsável Técnico Construção</t>
  </si>
  <si>
    <t>Eng. Leonardo Costa</t>
  </si>
  <si>
    <t>Teto protocolar (Cenário A)</t>
  </si>
  <si>
    <t>Duração</t>
  </si>
  <si>
    <t>48 meses (julho/2026 a junho/2030)</t>
  </si>
  <si>
    <t>Núcleo Permanente</t>
  </si>
  <si>
    <t>50 integrantes funcionais; 51 posições remuneradas por apoio técnico CSO</t>
  </si>
  <si>
    <t>Núcleos Federativos</t>
  </si>
  <si>
    <t>28 (27 UFs + DF)</t>
  </si>
  <si>
    <t>Economicidade federativa declarada</t>
  </si>
  <si>
    <t>Anexo I — Plano Orçamentário-Financeiro CISTeC v5.0 recomposto com abas descritivas</t>
  </si>
  <si>
    <t>Critério de prevalência</t>
  </si>
  <si>
    <t>As abas originais da v5.0 constituem o núcleo vigente de cálculo. As abas importadas da memória técnica consolidada corrigida foram incorporadas como memória descritiva, rastreabilidade, fontes, equivalências, organograma, critérios e suporte analítico, sem substituir os valores finais harmonizados.</t>
  </si>
  <si>
    <t>Grupo</t>
  </si>
  <si>
    <t>Aba</t>
  </si>
  <si>
    <t>Origem</t>
  </si>
  <si>
    <t>Função no arquivo recomposto</t>
  </si>
  <si>
    <t>Prevalência</t>
  </si>
  <si>
    <t>Observação</t>
  </si>
  <si>
    <t>Núcleo vigente v5.0</t>
  </si>
  <si>
    <t>Capa</t>
  </si>
  <si>
    <t>Planilha v5.0 final entregue</t>
  </si>
  <si>
    <t>Identificação do Anexo I, versão, escopo e parâmetros gerais.</t>
  </si>
  <si>
    <t>Prevalece</t>
  </si>
  <si>
    <t>Manter como referência principal em caso de divergência com abas históricas/descritivas.</t>
  </si>
  <si>
    <t>Analise_Ajustes_v5_0</t>
  </si>
  <si>
    <t>Síntese dos ajustes finais de v5.0 e racional de harmonização.</t>
  </si>
  <si>
    <t>Resumo_Integrado_v5_0</t>
  </si>
  <si>
    <t>Resumo executivo dos componentes finais, percentuais e teto protocolar.</t>
  </si>
  <si>
    <t>Cenarios_Harmonizados</t>
  </si>
  <si>
    <t>Cenários A, A+, B e C harmonizados, inclusive manutenção e contingência.</t>
  </si>
  <si>
    <t>Eixo_I_Implantacao</t>
  </si>
  <si>
    <t>Implantação física, equipamentos, tipologias e regularização fundiária.</t>
  </si>
  <si>
    <t>Eixo_II_Manutencao</t>
  </si>
  <si>
    <t>Operação, manutenção, ramp-up e cofinanciamento federativo/municipal.</t>
  </si>
  <si>
    <t>Eixo_III_Capacitacao_v5_0</t>
  </si>
  <si>
    <t>Capacitação federativa revisada, núcleos, instrutores, plataforma e logística.</t>
  </si>
  <si>
    <t>Nucleo_Permanente_50_Pessoas</t>
  </si>
  <si>
    <t>Núcleo Permanente Nacional, cargos, salários, encargos e estrutura funcional.</t>
  </si>
  <si>
    <t>Tecnologia_v5_0</t>
  </si>
  <si>
    <t>Tecnologia, transparência, API, portal, evidências, LGPD e conectividade.</t>
  </si>
  <si>
    <t>Cronograma_Fisico_Financeiro</t>
  </si>
  <si>
    <t>Distribuição físico-financeira por fase e desembolso.</t>
  </si>
  <si>
    <t>Validacao_Aritmetica</t>
  </si>
  <si>
    <t>Conferências aritméticas do teto, cenários, manutenção e rubricas sensíveis.</t>
  </si>
  <si>
    <t>Rastreabilidade_Fontes_v5_0</t>
  </si>
  <si>
    <t>Fontes, critérios e trilhas de auditoria da v5.0.</t>
  </si>
  <si>
    <t>Conciliacao_Cargos_CBO</t>
  </si>
  <si>
    <t>Matriz final de cargos, siglas, CBO e equivalências de nomenclatura.</t>
  </si>
  <si>
    <t>Glossario_Siglas_v5_0</t>
  </si>
  <si>
    <t>Glossário final de siglas e nomenclaturas do projeto.</t>
  </si>
  <si>
    <t>Aba descritiva incorporada</t>
  </si>
  <si>
    <t>Capa_e_criterios</t>
  </si>
  <si>
    <t>Memória técnica consolidada corrigida</t>
  </si>
  <si>
    <t>Critérios de estruturação do Anexo I integrado anterior.</t>
  </si>
  <si>
    <t>Suporte / não prevalece</t>
  </si>
  <si>
    <t>Usar como memória, rastreabilidade e detalhamento; os valores finais permanecem nas abas v5.0.</t>
  </si>
  <si>
    <t>Equivalencias_CBO_Projeto</t>
  </si>
  <si>
    <t>Tabela ampliada de equivalências entre cargos do projeto, CBO, categoria, salário e justificativa.</t>
  </si>
  <si>
    <t>Glossario_Siglas_Nomenclaturas</t>
  </si>
  <si>
    <t>Glossário anterior de siglas, leitura funcional corrigida, bloco do organograma e observações.</t>
  </si>
  <si>
    <t>Referencias_Salariais_CBO</t>
  </si>
  <si>
    <t>Referências metodológicas salariais e fontes usadas para validação de cargos.</t>
  </si>
  <si>
    <t>Custeio_Espaco_Brasilia_DF</t>
  </si>
  <si>
    <t>Memória descritiva da sede Brasília/DF e sua absorção no Núcleo Permanente.</t>
  </si>
  <si>
    <t>Validacao_Nomenclaturas</t>
  </si>
  <si>
    <t>Checagens de nomenclatura, totais funcionais, posições remuneradas e validação das siglas.</t>
  </si>
  <si>
    <t>Resumo_Integrado</t>
  </si>
  <si>
    <t>Resumo integrado anterior, útil para rastrear alterações até a v5.0.</t>
  </si>
  <si>
    <t>Conciliacao_Rubricas</t>
  </si>
  <si>
    <t>Conciliação ampliada das rubricas e decisões de integração.</t>
  </si>
  <si>
    <t>Cenarios_Integrados</t>
  </si>
  <si>
    <t>Cenários integrados anteriores para comparação histórica.</t>
  </si>
  <si>
    <t>Eixo_I_Obras_Terrenos</t>
  </si>
  <si>
    <t>Detalhamento anterior de obras, terrenos, tipologias e premissas de implantação.</t>
  </si>
  <si>
    <t>Eixo_II_Manut_Cofin</t>
  </si>
  <si>
    <t>Memória anterior de manutenção, ramp-up e cofinanciamento.</t>
  </si>
  <si>
    <t>Nucleo_Governanca_Revisado</t>
  </si>
  <si>
    <t>Matriz ampla de governança, cargos, quantidades, salários, ajuda de custo e justificativas.</t>
  </si>
  <si>
    <t>Eixo_III_Capacitacao_v5.0</t>
  </si>
  <si>
    <t>Detalhamento de capacitação federativa da memória técnica consolidada integrada.</t>
  </si>
  <si>
    <t>Tecnologia_Transparencia_v5.0</t>
  </si>
  <si>
    <t>Plano descritivo de tecnologia, transparência, API, conectividade e evidências.</t>
  </si>
  <si>
    <t>Cronograma_Financeiro_v5.0</t>
  </si>
  <si>
    <t>Cronograma financeiro anterior por fase, período e composição dominante.</t>
  </si>
  <si>
    <t>Rastreabilidade_Auditoria</t>
  </si>
  <si>
    <t>Rastreabilidade de fontes, critérios, decisões e providências de auditoria.</t>
  </si>
  <si>
    <t>Fonte_Resumo_Inicial</t>
  </si>
  <si>
    <t>Fonte histórica do resumo inicial auditado.</t>
  </si>
  <si>
    <t>Fonte_Cenarios_Inicial</t>
  </si>
  <si>
    <t>Fonte histórica dos cenários iniciais.</t>
  </si>
  <si>
    <t>Fonte_Nucleo_Inicial</t>
  </si>
  <si>
    <t>Fonte histórica do Núcleo Permanente antes das revisões de nomenclatura.</t>
  </si>
  <si>
    <t>Fonte_Achados_Inicial</t>
  </si>
  <si>
    <t>Achados iniciais e correções aplicadas.</t>
  </si>
  <si>
    <t>Fonte_Resumo v5.0</t>
  </si>
  <si>
    <t>Fonte histórica do resumo v5.0.</t>
  </si>
  <si>
    <t>Fonte_Treinamento_v5.0</t>
  </si>
  <si>
    <t>Fonte histórica do treinamento v5.0.</t>
  </si>
  <si>
    <t>Fonte_Cofinanc_v5.0</t>
  </si>
  <si>
    <t>Fonte histórica do cofinanciamento por cessão funcional.</t>
  </si>
  <si>
    <t>Validacao</t>
  </si>
  <si>
    <t>Validação anterior, preservada como trilha de conferência.</t>
  </si>
  <si>
    <t>Validação da recomposição — Anexo I CISTeC v5.0 com abas descritivas</t>
  </si>
  <si>
    <t>Critério</t>
  </si>
  <si>
    <t>Resultado</t>
  </si>
  <si>
    <t>Valor/quantidade</t>
  </si>
  <si>
    <t>Status</t>
  </si>
  <si>
    <t>Abas originais v5.0 preservadas</t>
  </si>
  <si>
    <t>OK</t>
  </si>
  <si>
    <t>As abas da planilha entregue permanecem no núcleo inicial.</t>
  </si>
  <si>
    <t>Abas importadas da memória técnica consolidada corrigida</t>
  </si>
  <si>
    <t>Todas as abas anteriores foram incorporadas como suporte descritivo.</t>
  </si>
  <si>
    <t>Total de abas da planilha recomposta</t>
  </si>
  <si>
    <t>14 finais + 24 importadas + 2 controle.</t>
  </si>
  <si>
    <t>Teto protocolar preservado</t>
  </si>
  <si>
    <t>R$ 4.900.000.000,00</t>
  </si>
  <si>
    <t>Valor de referência mantido na v5.0 final.</t>
  </si>
  <si>
    <t>Cenário B harmonizado preservado</t>
  </si>
  <si>
    <t>R$ 5.772.287.640,00</t>
  </si>
  <si>
    <t>Cenário tecnicamente recomendado preservado.</t>
  </si>
  <si>
    <t>Cenário C harmonizado preservado</t>
  </si>
  <si>
    <t>R$ 6.071.537.640,00</t>
  </si>
  <si>
    <t>Hipótese de aquisição fundiária ampliada preservada.</t>
  </si>
  <si>
    <t>Eixo III capacitação v5.0 preservado</t>
  </si>
  <si>
    <t>R$ 320.000.000,00</t>
  </si>
  <si>
    <t>Capacitação federativa revisada mantida.</t>
  </si>
  <si>
    <t>Núcleo Permanente preservado</t>
  </si>
  <si>
    <t>R$ 107.000.000,00</t>
  </si>
  <si>
    <t>Inclui 50 integrantes funcionais, 51 posições remuneradas e sede Brasília/DF absorvida.</t>
  </si>
  <si>
    <t>Tecnologia e transparência preservadas</t>
  </si>
  <si>
    <t>R$ 38.000.000,00</t>
  </si>
  <si>
    <t>Portal, API, LGPD, evidências e conectividade mantidos.</t>
  </si>
  <si>
    <t>Critério de prevalência documentado</t>
  </si>
  <si>
    <t>Indice_Abas_Recomposto</t>
  </si>
  <si>
    <t>A aba de índice registra que a v5.0 prevalece sobre abas históricas/descritivas.</t>
  </si>
  <si>
    <t>Item</t>
  </si>
  <si>
    <t>Ajuste v5.0</t>
  </si>
  <si>
    <t>Efeito no Plano</t>
  </si>
  <si>
    <t>Efeito no Excel</t>
  </si>
  <si>
    <t>Impacto financeiro</t>
  </si>
  <si>
    <t>Distinguir 50 integrantes funcionais e 51 posições remuneradas por apoio técnico CSO</t>
  </si>
  <si>
    <t>Redação esclarecida no item organizacional</t>
  </si>
  <si>
    <t>Matriz oficial preserva composição por bloco e explicita apoio técnico</t>
  </si>
  <si>
    <t>Sem alteração no total de R$ 107 mi</t>
  </si>
  <si>
    <t>Siglas diretivas</t>
  </si>
  <si>
    <t>CPE como autoridade máxima; CEO/RH como RH; CTO e COO corretamente descritos</t>
  </si>
  <si>
    <t>Hierarquia e responsabilidades corrigidas</t>
  </si>
  <si>
    <t>Abas de cargos, siglas e conciliação revisadas</t>
  </si>
  <si>
    <t>Sem alteração no teto</t>
  </si>
  <si>
    <t>Uniformizar 28 (27 UFs + DF)</t>
  </si>
  <si>
    <t>Substitui referências residuais a 27 núcleos</t>
  </si>
  <si>
    <t>Capacitação e cronograma atualizados</t>
  </si>
  <si>
    <t>Sem alteração</t>
  </si>
  <si>
    <t>Cenário B</t>
  </si>
  <si>
    <t>Harmonizar em R$ 5.772.287.640</t>
  </si>
  <si>
    <t>Nota de cenários corrigida</t>
  </si>
  <si>
    <t>Cenarios_Harmonizados e Validação atualizados</t>
  </si>
  <si>
    <t>Cenário alternativo; não altera Cenário A</t>
  </si>
  <si>
    <t>Cofinanciamento</t>
  </si>
  <si>
    <t>Ano 3 = 1.200 e Ano 4 = 2.000 instrutores</t>
  </si>
  <si>
    <t>Descrição corrigida</t>
  </si>
  <si>
    <t>Células como número inteiro, não moeda</t>
  </si>
  <si>
    <t>Sem alteração no total de R$ 676 mi</t>
  </si>
  <si>
    <t>Sede Brasília/DF</t>
  </si>
  <si>
    <t>R$ 50.000/mês por 48 meses</t>
  </si>
  <si>
    <t>Custeio institucional descrito</t>
  </si>
  <si>
    <t>Subrubrica própria de R$ 2,4 mi</t>
  </si>
  <si>
    <t>Absorvido no Núcleo de R$ 107 mi</t>
  </si>
  <si>
    <t>Tecnologia</t>
  </si>
  <si>
    <t>Manter R$ 38 mi em 7 rubricas</t>
  </si>
  <si>
    <t>Descrição alinhada a CTO/DEV, API, segurança e conectividade</t>
  </si>
  <si>
    <t>Aba Tecnologia_v5_0 criada</t>
  </si>
  <si>
    <t>Cronograma</t>
  </si>
  <si>
    <t>F1/M01 com 9 diretores + 9 gerências; F5/F6 com 28 núcleos</t>
  </si>
  <si>
    <t>Marcos corrigidos</t>
  </si>
  <si>
    <t>Cronograma físico-financeiro v5.0 atualizado</t>
  </si>
  <si>
    <t>Sem alteração em R$ 4,9 bi</t>
  </si>
  <si>
    <t>Componente</t>
  </si>
  <si>
    <t>Valor v5.0 (R$)</t>
  </si>
  <si>
    <t>% do total</t>
  </si>
  <si>
    <t>Observação técnica</t>
  </si>
  <si>
    <t>Eixo I — Implantação física, equipamentos e regularização fundiária</t>
  </si>
  <si>
    <t>Obras/equipamentos (R$ 3.447,5 mi) + Terrenos (R$ 285 mi)</t>
  </si>
  <si>
    <t>Eixo II — Operação e manutenção em 48 meses, com cofinanciamento</t>
  </si>
  <si>
    <t>Reconciliado com fonte primária SmartShoot (Pedro Fleming, 10/06/2026), ponderado por tipologia: Standard R$ 24 mil/mês, Pleno R$ 40 mil/mês, Premium R$ 60 mil/mês, com reserva técnica regional de 5,5%. Manutenção integral aritmeticamente conciliada com o teto protocolar; sem lacuna remanescente.</t>
  </si>
  <si>
    <t>Eixo III — Capacitação federativa revisada</t>
  </si>
  <si>
    <t>Pessoal próprio + insumos + componentes pedagógicos</t>
  </si>
  <si>
    <t>Núcleo Permanente Nacional (50 integrantes + sede DF)</t>
  </si>
  <si>
    <t>Folha auditada + sede Brasília/DF + complemento institucional</t>
  </si>
  <si>
    <t>Tecnologia, transparência, API, evidências e conectividade</t>
  </si>
  <si>
    <t>7 rubricas reclassificadas v5.0</t>
  </si>
  <si>
    <t>Ajuste de contingência e realocação interna</t>
  </si>
  <si>
    <t>Realocação para manter o teto após atualização do Eixo III</t>
  </si>
  <si>
    <t>TOTAL CENÁRIO A v5.0</t>
  </si>
  <si>
    <t>Validação de teto protocolar</t>
  </si>
  <si>
    <t>Validação</t>
  </si>
  <si>
    <t/>
  </si>
  <si>
    <t>Cenário</t>
  </si>
  <si>
    <t>Valor-base protocolar/referencial (R$)</t>
  </si>
  <si>
    <t>Acréscimo ou condição técnica (R$)</t>
  </si>
  <si>
    <t>Valor total harmonizado v5.0 (R$)</t>
  </si>
  <si>
    <t>Aplicação recomendada</t>
  </si>
  <si>
    <t>Observação revisional</t>
  </si>
  <si>
    <t>A — Protocolar com cofinanciamento</t>
  </si>
  <si>
    <t>Versão recomendada para protocolo MJSP</t>
  </si>
  <si>
    <t>Teto protocolar preservado; manutenção SmartShoot reconciliada em R$ 720 mi.</t>
  </si>
  <si>
    <t>A+ — Detalhamento SmartShoot sem ampliação do teto</t>
  </si>
  <si>
    <t>Negociação técnica sem ampliação do teto</t>
  </si>
  <si>
    <t>Detalha a memória SmartShoot ponderada por tipologia, sem acréscimo ao Cenário A.</t>
  </si>
  <si>
    <t>B — Cenário robusto condicionado com contingência 5%</t>
  </si>
  <si>
    <t>Uso condicionado a pactuação formal de ampliação</t>
  </si>
  <si>
    <t>Valor harmonizado da v5.0: R$ 5.772.287.640,00; remove divergência de R$ 4,9 bi em cenário condicionado.</t>
  </si>
  <si>
    <t>C — Aquisição fundiária ampliada condicionada</t>
  </si>
  <si>
    <t>Uso se cessão/concessão municipal for inviável em larga escala</t>
  </si>
  <si>
    <t>Valor harmonizado da v5.0: R$ 6.071.537.640,00.</t>
  </si>
  <si>
    <t>Nota metodológica v5.0</t>
  </si>
  <si>
    <t>Cenários B e C não integram o teto protocolar do Cenário A</t>
  </si>
  <si>
    <t>Os acréscimos condicionados dependem de instrumento próprio de ampliação, mantendo o Cenário A em R$ 4,9 bi.</t>
  </si>
  <si>
    <t>Seção</t>
  </si>
  <si>
    <t>Item/Tipologia</t>
  </si>
  <si>
    <t>Quantidade</t>
  </si>
  <si>
    <t>Área construída (m²)</t>
  </si>
  <si>
    <t>Área terreno (m²)</t>
  </si>
  <si>
    <t>Valor unitário (R$)</t>
  </si>
  <si>
    <t>Subtotal (R$)</t>
  </si>
  <si>
    <t>Base metodológica</t>
  </si>
  <si>
    <t>v5.0 — Obras e equipamentos</t>
  </si>
  <si>
    <t>Standard</t>
  </si>
  <si>
    <t>SINAPI/UF × Fator CISTeC 1,65 × BDI 26,24% + componentes especiais</t>
  </si>
  <si>
    <t>Pleno</t>
  </si>
  <si>
    <t>SINAPI + capacidade operacional ampliada + reserva técnica</t>
  </si>
  <si>
    <t>Premium</t>
  </si>
  <si>
    <t>Orçamento CLJ Engenharia (paradigma SmartShoot)</t>
  </si>
  <si>
    <t>SUBTOTAL OBRAS+EQUIP</t>
  </si>
  <si>
    <t>4.2 Fundiário</t>
  </si>
  <si>
    <t>Aquisição/regularização (15% das unidades)</t>
  </si>
  <si>
    <t>FipeZAP Comercial + ABNT NBR 14.653</t>
  </si>
  <si>
    <t>SUBTOTAL FUNDIÁRIO</t>
  </si>
  <si>
    <t>4.3 Total</t>
  </si>
  <si>
    <t>TOTAL EIXO I v5.0</t>
  </si>
  <si>
    <t>Validação esperada: R$ 3.732.500.000</t>
  </si>
  <si>
    <t>B.1 — Memória de custeio mensal por tipologia SmartShoot</t>
  </si>
  <si>
    <t>Tipologia</t>
  </si>
  <si>
    <t>Pessoal local (R$)</t>
  </si>
  <si>
    <t>Utilidades (R$)</t>
  </si>
  <si>
    <t>Materiais e EPIs (R$)</t>
  </si>
  <si>
    <t>Manutenção predial (R$)</t>
  </si>
  <si>
    <t>Pintura especializada (R$)</t>
  </si>
  <si>
    <t>Reposição de alvos/suportes/MDF (R$)</t>
  </si>
  <si>
    <t>Carrinhos/comando/exaustão (R$)</t>
  </si>
  <si>
    <t>Seguro e monitoramento (R$)</t>
  </si>
  <si>
    <t>Total mensal (R$)</t>
  </si>
  <si>
    <t>Total anual (R$)</t>
  </si>
  <si>
    <t>B.2 — Custo mensal médio ponderado da Rede CISTeC em operação plena</t>
  </si>
  <si>
    <t>Quantidade plena</t>
  </si>
  <si>
    <t>Custo mensal/unidade (R$)</t>
  </si>
  <si>
    <t>Custo mensal total (R$)</t>
  </si>
  <si>
    <t>Custo anual total (R$)</t>
  </si>
  <si>
    <t>TOTAL REDE PLENA</t>
  </si>
  <si>
    <t>B.3 — Ramp-up plurianual ponderado da manutenção</t>
  </si>
  <si>
    <t>Ano</t>
  </si>
  <si>
    <t>Unidades ativas médias</t>
  </si>
  <si>
    <t>Custo anual ponderado (R$)</t>
  </si>
  <si>
    <t>95 (95%)</t>
  </si>
  <si>
    <t>5 (5%)</t>
  </si>
  <si>
    <t>0</t>
  </si>
  <si>
    <t>Ramp-up inicial com predomínio Standard.</t>
  </si>
  <si>
    <t>220 (88%)</t>
  </si>
  <si>
    <t>25 (10%)</t>
  </si>
  <si>
    <t>5 (2%)</t>
  </si>
  <si>
    <t>Ampliação progressiva de Pleno e Premium.</t>
  </si>
  <si>
    <t>470 (78%)</t>
  </si>
  <si>
    <t>110 (18%)</t>
  </si>
  <si>
    <t>20 (3%)</t>
  </si>
  <si>
    <t>Escala intermediária com aumento de complexidade.</t>
  </si>
  <si>
    <t>700 (70%)</t>
  </si>
  <si>
    <t>250 (25%)</t>
  </si>
  <si>
    <t>50 (5%)</t>
  </si>
  <si>
    <t>Rede plena conforme distribuição consolidada.</t>
  </si>
  <si>
    <t>TOTAL 48 MESES INTEGRAL PONDERADO</t>
  </si>
  <si>
    <t>Reserva técnica de variação regional (5,5%)</t>
  </si>
  <si>
    <t>Cobre variações por UF, energia, dissídios e sazonalidade.</t>
  </si>
  <si>
    <t>TOTAL EIXO II RECONCILIADO</t>
  </si>
  <si>
    <t>Teto protocolar reconciliado sem lacuna.</t>
  </si>
  <si>
    <t>B.4 — Cofinanciamento e economicidade federativa adicional</t>
  </si>
  <si>
    <t>Quantidade/valor</t>
  </si>
  <si>
    <t>Unidade</t>
  </si>
  <si>
    <t>Valor referencial (R$)</t>
  </si>
  <si>
    <t>Economicidade federativa adicional declarada</t>
  </si>
  <si>
    <t>R$</t>
  </si>
  <si>
    <t>Contrapartida adicional, sem vinculação como cobertura de lacuna de manutenção.</t>
  </si>
  <si>
    <t>Cofinanciamento — Ano 3</t>
  </si>
  <si>
    <t>instrutores cedidos</t>
  </si>
  <si>
    <t>Quantidade inteira, não valor monetário.</t>
  </si>
  <si>
    <t>Cofinanciamento — Ano 4</t>
  </si>
  <si>
    <t>B.5 — Validação aritmética</t>
  </si>
  <si>
    <t>Checagem</t>
  </si>
  <si>
    <t>Valor calculado (R$)</t>
  </si>
  <si>
    <t>Valor esperado (R$)</t>
  </si>
  <si>
    <t>Diferença</t>
  </si>
  <si>
    <t>Manutenção integral ponderada 48 meses</t>
  </si>
  <si>
    <t>Reserva técnica regional</t>
  </si>
  <si>
    <t>Total Eixo II reconciliado</t>
  </si>
  <si>
    <t>Diferença lacuna/cobertura</t>
  </si>
  <si>
    <t>Custo mensal (R$)</t>
  </si>
  <si>
    <t>Meses</t>
  </si>
  <si>
    <t>Coordenação Nacional de Capacitação</t>
  </si>
  <si>
    <t>Coordenações Regionais (5 macrorregiões)</t>
  </si>
  <si>
    <t>Coordenadores Federativos (28 núcleos)</t>
  </si>
  <si>
    <t>Assistentes Federativos (28)</t>
  </si>
  <si>
    <t>Equipe de Supervisão Volante (1 nac. + 5 reg.)</t>
  </si>
  <si>
    <t>Instrutores Volantes — Reserva Técnica (média ramp-up)</t>
  </si>
  <si>
    <t>Provisões 13º, férias, dissídios, reserva trabalhista</t>
  </si>
  <si>
    <t>Subtotal Pessoal Próprio</t>
  </si>
  <si>
    <t>Munição didática</t>
  </si>
  <si>
    <t>2.500.000 unidades</t>
  </si>
  <si>
    <t>Alvos físicos</t>
  </si>
  <si>
    <t>200.000 unidades</t>
  </si>
  <si>
    <t>EPI didático</t>
  </si>
  <si>
    <t>8.000 kits</t>
  </si>
  <si>
    <t>Materiais de simulação</t>
  </si>
  <si>
    <t>500 kits</t>
  </si>
  <si>
    <t>Manequins, anteparos e suportes</t>
  </si>
  <si>
    <t>1.200 unidades</t>
  </si>
  <si>
    <t>Consumíveis técnicos diversos</t>
  </si>
  <si>
    <t>verba global</t>
  </si>
  <si>
    <t>Subtotal Insumos</t>
  </si>
  <si>
    <t>Coordenação, certificação e qualidade pedagógica</t>
  </si>
  <si>
    <t>EAD e plataforma pedagógica</t>
  </si>
  <si>
    <t>Viagens, hospedagem e deslocamentos</t>
  </si>
  <si>
    <t>Materiais didáticos físicos, digitais e multimídia</t>
  </si>
  <si>
    <t>Eventos pedagógicos nacionais e regionais</t>
  </si>
  <si>
    <t>Acompanhamento, avaliação e relatórios</t>
  </si>
  <si>
    <t>Reserva técnica pedagógica</t>
  </si>
  <si>
    <t>Subtotal Demais</t>
  </si>
  <si>
    <t>Subtotal</t>
  </si>
  <si>
    <t>Valor (R$)</t>
  </si>
  <si>
    <t>Pessoal Próprio CISTeC</t>
  </si>
  <si>
    <t>Insumos Pedagógicos</t>
  </si>
  <si>
    <t>Demais Componentes</t>
  </si>
  <si>
    <t>TOTAL EIXO III v5.0</t>
  </si>
  <si>
    <t>Sigla</t>
  </si>
  <si>
    <t>Cargo paradigma pesquisado</t>
  </si>
  <si>
    <t>CBO</t>
  </si>
  <si>
    <t>Qtd</t>
  </si>
  <si>
    <t>Salário-base (R$)</t>
  </si>
  <si>
    <t>Encargos 36% (R$)</t>
  </si>
  <si>
    <t>Ajuda de custo (R$)</t>
  </si>
  <si>
    <t>Custo 48 meses (R$)</t>
  </si>
  <si>
    <t>Nome disposto no projeto — função equivalente</t>
  </si>
  <si>
    <t>Justificativa de equivalência</t>
  </si>
  <si>
    <t>CPE</t>
  </si>
  <si>
    <t>Diretor geral / dirigente máximo do programa</t>
  </si>
  <si>
    <t>1210-05</t>
  </si>
  <si>
    <t>CPE / Projetos, Estrutura e Administração</t>
  </si>
  <si>
    <t>Maior responsabilidade executiva: estrutura, administração do Núcleo Permanente, PMO, compras, desembolsos, integração e cronograma.</t>
  </si>
  <si>
    <t>CSO</t>
  </si>
  <si>
    <t>Diretor de segurança institucional</t>
  </si>
  <si>
    <t>CSO / Diretor de Segurança, Doutrina e Padronização Operacional</t>
  </si>
  <si>
    <t>Cargo máximo do projeto, responsável pela arquitetura técnica de segurança, doutrina, padronização, validação operacional, treinamento policial e comitês; remuneração ajustada para R$ 65.000,00.</t>
  </si>
  <si>
    <t>COO</t>
  </si>
  <si>
    <t>Diretor de produção e operações</t>
  </si>
  <si>
    <t>1222-05</t>
  </si>
  <si>
    <t>COO / Operações de Campo e Crise</t>
  </si>
  <si>
    <t>Cargo exposto a risco operacional, viagens, crise, prefeituras, terrenos, regularização e desembaraços críticos.</t>
  </si>
  <si>
    <t>CTO</t>
  </si>
  <si>
    <t>Diretor de pesquisa, desenvolvimento e tecnologia</t>
  </si>
  <si>
    <t>1237-05</t>
  </si>
  <si>
    <t>CTO / Tecnologia &amp; Compliance</t>
  </si>
  <si>
    <t>Direção tecnológica/DEV, segurança de dados, LGPD, API, painéis e comunicação técnica.</t>
  </si>
  <si>
    <t>CEO/RH</t>
  </si>
  <si>
    <t>Diretor de recursos humanos</t>
  </si>
  <si>
    <t>1232-05</t>
  </si>
  <si>
    <t>CEO/RH / Pessoas e Capacitação Civil</t>
  </si>
  <si>
    <t>Corrige a sigla: não é cargo máximo; dirige RH, carreira, seleção, desenvolvimento pessoal e capacitação civil.</t>
  </si>
  <si>
    <t>CCO</t>
  </si>
  <si>
    <t>Diretor de produção e operações da construção civil</t>
  </si>
  <si>
    <t>1223-05</t>
  </si>
  <si>
    <t>CCO / Obras</t>
  </si>
  <si>
    <t>Direção de implantação, manutenção, engenharia e fiscalização documental.</t>
  </si>
  <si>
    <t>CFO</t>
  </si>
  <si>
    <t>Diretor financeiro</t>
  </si>
  <si>
    <t>1231-15</t>
  </si>
  <si>
    <t>CFO / Financeiro</t>
  </si>
  <si>
    <t>Orçamento, controle, auditoria e prestação de contas.</t>
  </si>
  <si>
    <t>CLO</t>
  </si>
  <si>
    <t>Direção jurídica e compliance</t>
  </si>
  <si>
    <t>2410-05</t>
  </si>
  <si>
    <t>CLO / Diretor Jurídico</t>
  </si>
  <si>
    <t>Contratos, governança normativa, due diligence e risco jurídico; CBO jurídico usado como proxy técnico.</t>
  </si>
  <si>
    <t>CMO</t>
  </si>
  <si>
    <t>Diretor de marketing/comunicação institucional</t>
  </si>
  <si>
    <t>1233-10</t>
  </si>
  <si>
    <t>CMO / Comunicação Social</t>
  </si>
  <si>
    <t>Transparência pública, relatórios sociais e relacionamento institucional.</t>
  </si>
  <si>
    <t>Subtotal Direção</t>
  </si>
  <si>
    <t>Gerência</t>
  </si>
  <si>
    <t>Sigla vinculada</t>
  </si>
  <si>
    <t>Gerência de Tecnologia, Dados e Transparência</t>
  </si>
  <si>
    <t>1425-30</t>
  </si>
  <si>
    <t>Gerente de Tecnologia, Dados e Transparência</t>
  </si>
  <si>
    <t>Gerência de Regularização Fundiária e Articulação Municipal</t>
  </si>
  <si>
    <t>1421-05</t>
  </si>
  <si>
    <t>Gerente de Regularização Fundiária e Articulação Municipal</t>
  </si>
  <si>
    <t>Gerência Geral Administrativa e Controller do Núcleo Permanente</t>
  </si>
  <si>
    <t>Gerente Geral Administrativa / Controller do Núcleo Permanente</t>
  </si>
  <si>
    <t>Função de Controller Administrativo e Gerência Geral do Projeto; salário-base superior às demais gerências em razão da maior responsabilidade transversal.</t>
  </si>
  <si>
    <t>Gerência de Projetos e PMO</t>
  </si>
  <si>
    <t>1421-20</t>
  </si>
  <si>
    <t>Gerente de Projetos e PMO</t>
  </si>
  <si>
    <t>Gerência Jurídica, Contratos e Governança Normativa</t>
  </si>
  <si>
    <t>Gerente Jurídico, Contratos e Governança Normativa</t>
  </si>
  <si>
    <t>Gerência de Comunicação Social e Relações Institucionais</t>
  </si>
  <si>
    <t>1423-15</t>
  </si>
  <si>
    <t>Gerente de Comunicação Social e Relações Institucionais</t>
  </si>
  <si>
    <t>Gerência de Implantação, Obras e Fiscalização</t>
  </si>
  <si>
    <t>1426-10</t>
  </si>
  <si>
    <t>Gerente de Implantação, Obras e Fiscalização Documental</t>
  </si>
  <si>
    <t>Gerência de Pessoas, Seleção e Capacitação Civil</t>
  </si>
  <si>
    <t>1422-05</t>
  </si>
  <si>
    <t>Gerente de Pessoas, Seleção e Capacitação Civil</t>
  </si>
  <si>
    <t>Gerência Financeira, Controle e Prestação de Contas</t>
  </si>
  <si>
    <t>1421-15</t>
  </si>
  <si>
    <t>Gerente Financeiro, Controle e Prestação de Contas</t>
  </si>
  <si>
    <t>Subtotal Gerências</t>
  </si>
  <si>
    <t>Cargo</t>
  </si>
  <si>
    <t>Assistentes de Tecnologia e Suporte a Dados</t>
  </si>
  <si>
    <t>3172-10</t>
  </si>
  <si>
    <t>Assistentes Logísticos de Campo e Núcleos</t>
  </si>
  <si>
    <t>4141-40</t>
  </si>
  <si>
    <t>Assistentes Administrativos de Projetos</t>
  </si>
  <si>
    <t>4110-10</t>
  </si>
  <si>
    <t>Assistentes de Compras, Contratos e Cotações</t>
  </si>
  <si>
    <t>3542-05</t>
  </si>
  <si>
    <t>Assistentes de Documentação, Compliance e Arquivo</t>
  </si>
  <si>
    <t>4151-05</t>
  </si>
  <si>
    <t>Assistentes Jurídicos, Contratos e Governança</t>
  </si>
  <si>
    <t>3514-30</t>
  </si>
  <si>
    <t>Assistentes de Comunicação e Transparência</t>
  </si>
  <si>
    <t>2611-25</t>
  </si>
  <si>
    <t>Assistentes de Engenharia e Medições</t>
  </si>
  <si>
    <t>3121-05</t>
  </si>
  <si>
    <t>Assistentes de RH, Seleção e Treinamento Civil</t>
  </si>
  <si>
    <t>4110-30</t>
  </si>
  <si>
    <t>Assistentes Financeiros e de Prestação de Contas</t>
  </si>
  <si>
    <t>2525-45</t>
  </si>
  <si>
    <t>Subtotal Assistenciais/Técnicos</t>
  </si>
  <si>
    <t>Secretaria/Apoio</t>
  </si>
  <si>
    <t>Classificação funcional</t>
  </si>
  <si>
    <t>Apoio Técnico de Segurança e Padronização Operacional</t>
  </si>
  <si>
    <t>5172-15</t>
  </si>
  <si>
    <t>Apoio técnico vinculado ao CSO; posição remunerada adicional, sem alterar o total funcional de 50 integrantes</t>
  </si>
  <si>
    <t>Secretaria do CSO e Comitês de Segurança</t>
  </si>
  <si>
    <t>2523-05</t>
  </si>
  <si>
    <t>Secretaria de Tecnologia, Compliance e Transparência</t>
  </si>
  <si>
    <t>Secretaria de Operações, Terrenos e Campo</t>
  </si>
  <si>
    <t>Secretaria e Protocolo Administrativo</t>
  </si>
  <si>
    <t>Secretaria/Apoio — 2 posições</t>
  </si>
  <si>
    <t>Secretaria de Comunicação Social e Relatórios Públicos</t>
  </si>
  <si>
    <t>Secretaria de Obras e Implantação</t>
  </si>
  <si>
    <t>Secretaria de Pessoas, RH e Treinamento Civil</t>
  </si>
  <si>
    <t>Secretaria Financeira e de Auditoria</t>
  </si>
  <si>
    <t>Subtotal Secretarias/Apoio</t>
  </si>
  <si>
    <t>10 secretarias funcionais + 1 apoio técnico remunerado CSO</t>
  </si>
  <si>
    <t>Custeio Institucional</t>
  </si>
  <si>
    <t>Subtotal 48 meses (R$)</t>
  </si>
  <si>
    <t>Sede do Núcleo Permanente em Brasília/DF</t>
  </si>
  <si>
    <t>R$ 50.000/mês × 48; aluguel, condomínio, água, luz e escritório</t>
  </si>
  <si>
    <t>Complemento institucional remanescente</t>
  </si>
  <si>
    <t>Auditorias externas, consultorias, capacitação executiva, recrutamento, equalização e reserva trabalhista</t>
  </si>
  <si>
    <t>Subtotal Custeio</t>
  </si>
  <si>
    <t>Consolidação do Núcleo Permanente</t>
  </si>
  <si>
    <t>Alta Direção (9)</t>
  </si>
  <si>
    <t>9 cargos diretivos</t>
  </si>
  <si>
    <t>Gerências (9)</t>
  </si>
  <si>
    <t>9 gerências de apoio</t>
  </si>
  <si>
    <t>Assistenciais/Técnicos (22)</t>
  </si>
  <si>
    <t>22 posições</t>
  </si>
  <si>
    <t>Secretarias/Apoio</t>
  </si>
  <si>
    <t>10 secretarias funcionais + apoio técnico remunerado CSO explicitado na matriz</t>
  </si>
  <si>
    <t>Subrubrica própria</t>
  </si>
  <si>
    <t>Complemento institucional</t>
  </si>
  <si>
    <t>Remanescente recalibrado para preservar o total do Núcleo Permanente em R$ 107.000.000,00 após CSO a R$ 65.000,00 e Gerência Geral Administrativa/Controller a R$ 25.000,00.</t>
  </si>
  <si>
    <t>TOTAL NÚCLEO PERMANENTE v5.0</t>
  </si>
  <si>
    <t>Esperado: R$ 107.000.000</t>
  </si>
  <si>
    <t>Rubrica</t>
  </si>
  <si>
    <t>Finalidade</t>
  </si>
  <si>
    <t>Portal público, API, painel executivo e manutenção evolutiva</t>
  </si>
  <si>
    <t>Publicação de dados, API, painéis, integrações, manutenção 48 meses</t>
  </si>
  <si>
    <t>Plataforma pedagógica EAD e certificação</t>
  </si>
  <si>
    <t>Turmas, trilhas, certificados, logs de presença, avaliação</t>
  </si>
  <si>
    <t>Sistema de evidências georreferenciadas e aplicativo de campo</t>
  </si>
  <si>
    <t>Fotos, vídeos, laudos, checklists, aceite físico</t>
  </si>
  <si>
    <t>Segurança da informação, LGPD, logs e auditoria</t>
  </si>
  <si>
    <t>Perfis, criptografia, segregação, auditoria</t>
  </si>
  <si>
    <t>Kits de conectividade de campo</t>
  </si>
  <si>
    <t>Notebook + modem/roteador 4G/5G + chip corporativo + acessórios</t>
  </si>
  <si>
    <t>Hospedagem, nuvem, backup, observabilidade, contingência</t>
  </si>
  <si>
    <t>Ambientes, cópias, disponibilidade, monitoramento</t>
  </si>
  <si>
    <t>Treinamento de usuários, suporte e documentação</t>
  </si>
  <si>
    <t>Manuais, capacitação de operadores, base de conhecimento</t>
  </si>
  <si>
    <t>TOTAL TECNOLOGIA v5.0</t>
  </si>
  <si>
    <t>Validação esperada: R$ 38.000.000</t>
  </si>
  <si>
    <t>Fase</t>
  </si>
  <si>
    <t>Período</t>
  </si>
  <si>
    <t>Peso</t>
  </si>
  <si>
    <t>Desembolso (R$)</t>
  </si>
  <si>
    <t>Composição dominante</t>
  </si>
  <si>
    <t>F1 — Instalação institucional</t>
  </si>
  <si>
    <t>M01–M02</t>
  </si>
  <si>
    <t>Núcleo Permanente (9 diretores + 9 gerências), tecnologia v1, dossiê regulatório</t>
  </si>
  <si>
    <t>F2 — Estruturação técnica e padronização</t>
  </si>
  <si>
    <t>M02–M06</t>
  </si>
  <si>
    <t>Caderno técnico, matriz pedagógica, plataforma v1, auditoria, 28 núcleos</t>
  </si>
  <si>
    <t>F3 — Mobilização e preparação fundiária</t>
  </si>
  <si>
    <t>M04–M08</t>
  </si>
  <si>
    <t>30 termos municipais, 10 terrenos, fiscalização, uso formativo M04</t>
  </si>
  <si>
    <t>F4 — Piloto e validação</t>
  </si>
  <si>
    <t>M05–M14</t>
  </si>
  <si>
    <t>10 unidades-piloto, primeiras turmas, validação não balística</t>
  </si>
  <si>
    <t>F5 — Expansão controlada</t>
  </si>
  <si>
    <t>M14–M28</t>
  </si>
  <si>
    <t>250 unidades, 28 Núcleos Federativos ativos, plataforma v3</t>
  </si>
  <si>
    <t>F6 — Escala plena nacional</t>
  </si>
  <si>
    <t>M22–M40</t>
  </si>
  <si>
    <t>600 unidades simultâneas, reserva de instrutores volantes ampliada</t>
  </si>
  <si>
    <t>F7 — Operação assistida</t>
  </si>
  <si>
    <t>M28–M44</t>
  </si>
  <si>
    <t>Manutenção, correção de inconformidades, transição cofinanciamento</t>
  </si>
  <si>
    <t>F8 — Consolidação e prestação de contas</t>
  </si>
  <si>
    <t>M44–M48</t>
  </si>
  <si>
    <t>Últimas unidades, auditoria final, sustentabilidade</t>
  </si>
  <si>
    <t>TOTAL</t>
  </si>
  <si>
    <t>48 meses</t>
  </si>
  <si>
    <t>Valor calculado</t>
  </si>
  <si>
    <t>Valor esperado</t>
  </si>
  <si>
    <t>Custo mensal Standard SmartShoot</t>
  </si>
  <si>
    <t>OK — conforme fonte primária</t>
  </si>
  <si>
    <t>Custo mensal Pleno extrapolado</t>
  </si>
  <si>
    <t>OK — fator área 1,67 aplicado</t>
  </si>
  <si>
    <t>Custo mensal Premium extrapolado</t>
  </si>
  <si>
    <t>OK — fator área e complexidade aplicado</t>
  </si>
  <si>
    <t>OK — memória de ramp-up consistente</t>
  </si>
  <si>
    <t>Reserva técnica regional (5,5%)</t>
  </si>
  <si>
    <t>OK — variação UF, energia e dissídios</t>
  </si>
  <si>
    <t>OK — teto protocolar preservado</t>
  </si>
  <si>
    <t>Diferença lacuna/cobertura de manutenção</t>
  </si>
  <si>
    <t>OK — reconciliação completa</t>
  </si>
  <si>
    <t>Cenário A — Total protocolar</t>
  </si>
  <si>
    <t>OK — teto protocolar inalterado</t>
  </si>
  <si>
    <t>Cenário B — Total harmonizado condicionado</t>
  </si>
  <si>
    <t>OK — valor uniformizado</t>
  </si>
  <si>
    <t>Cenário C — Total harmonizado condicionado</t>
  </si>
  <si>
    <t>Economicidade federativa adicional</t>
  </si>
  <si>
    <t>OK — contrapartida adicional</t>
  </si>
  <si>
    <t>Ano 3 cofinanciamento — instrutores cedidos</t>
  </si>
  <si>
    <t>OK — quantidade inteira</t>
  </si>
  <si>
    <t>Ano 4 cofinanciamento — instrutores cedidos</t>
  </si>
  <si>
    <t>Fonte primária</t>
  </si>
  <si>
    <t>Decisão de integração v5.0</t>
  </si>
  <si>
    <t>Obras civis</t>
  </si>
  <si>
    <t>SINAPI/UF + Decreto 7.983/2013 + orçamento CLJ Engenharia</t>
  </si>
  <si>
    <t>Preservado em R$ 3.447,5 mi</t>
  </si>
  <si>
    <t>Terrenos</t>
  </si>
  <si>
    <t>FipeZAP Comercial fev/2026 + ABNT NBR 14.653</t>
  </si>
  <si>
    <t>Preservado em R$ 285 mi</t>
  </si>
  <si>
    <t>Manutenção</t>
  </si>
  <si>
    <t>Planilha institucional SmartShoot Brasil — Diretor Pedro Fleming, 10/06/2026</t>
  </si>
  <si>
    <t>Adotada como fonte primária da tipologia Standard; extrapolação técnica para Pleno e Premium; ramp-up ponderado fecha em R$ 682,08 mi + reserva técnica regional de R$ 37,92 mi = R$ 720 mi protocolar, sem lacuna remanescente.</t>
  </si>
  <si>
    <t>Capacitação</t>
  </si>
  <si>
    <t>Memória pessoal próprio + insumos + componentes</t>
  </si>
  <si>
    <t>Eixo III consolidado em R$ 320 mi</t>
  </si>
  <si>
    <t>Matriz de cargos auditada com CBO + Portal Salário</t>
  </si>
  <si>
    <t>50 integrantes funcionais em R$ 107 mi; 51 posições remuneradas por inclusão de apoio técnico CSO</t>
  </si>
  <si>
    <t>TR + cotações PK Digital, TSI e Wendelmaques</t>
  </si>
  <si>
    <t>7 rubricas em R$ 38 mi</t>
  </si>
  <si>
    <t>BDI</t>
  </si>
  <si>
    <t>TCU Acórdão 2.622/2013</t>
  </si>
  <si>
    <t>26,24% explícito</t>
  </si>
  <si>
    <t>Encargos sociais</t>
  </si>
  <si>
    <t>Regime CLT em OSCIP</t>
  </si>
  <si>
    <t>36% — premissa orçamentária adotada</t>
  </si>
  <si>
    <t>Correção v5.0: Núcleos Federativos</t>
  </si>
  <si>
    <t>Organograma da Estrutura Complementar de Treinamento</t>
  </si>
  <si>
    <t>28 (27 UFs + DF) uniformizado</t>
  </si>
  <si>
    <t>Correção v5.0: Cenário B</t>
  </si>
  <si>
    <t>Recálculo de contingência 5% sobre subtotal integral atualizado</t>
  </si>
  <si>
    <t>R$ 5.772.287.640 harmonizado</t>
  </si>
  <si>
    <t>Correção v5.0: Cofinanciamento Ano 3/4</t>
  </si>
  <si>
    <t>Anos 3 e 4 do cofinanciamento federativo</t>
  </si>
  <si>
    <t>1.200 e 2.000 instrutores; correção de formatação</t>
  </si>
  <si>
    <t>Correção v5.0: Composição F1/M01</t>
  </si>
  <si>
    <t>Quadro Núcleo Permanente</t>
  </si>
  <si>
    <t>9 diretores + 9 gerências, substituindo redação antiga</t>
  </si>
  <si>
    <t>Manutenção (custo mensal por unidade)</t>
  </si>
  <si>
    <t>Planilha institucional SmartShoot Brasil — Diretor Pedro Fleming, datada de 10/06/2026</t>
  </si>
  <si>
    <t>Adotada como fonte primária da tipologia Standard; extrapolação técnica por área para Pleno e Premium; ramp-up ponderado fecha em R$ 682,08 mi + reserva técnica regional de 5,5% (R$ 37,92 mi) = R$ 720 mi protocolar</t>
  </si>
  <si>
    <t>Fonte de validação salarial</t>
  </si>
  <si>
    <t>Faixa de mercado (R$)</t>
  </si>
  <si>
    <t>Valor adotado (R$)</t>
  </si>
  <si>
    <t>Posicionamento</t>
  </si>
  <si>
    <t>Diretor geral / dirigente máximo</t>
  </si>
  <si>
    <t>CBO 1210-05 + referências salariais de direção geral</t>
  </si>
  <si>
    <t>35.000-65.000</t>
  </si>
  <si>
    <t>Mediana/alta por maior responsabilidade</t>
  </si>
  <si>
    <t>Diretor setorial de segurança</t>
  </si>
  <si>
    <t>CBO 1210-05</t>
  </si>
  <si>
    <t>55.000-75.000</t>
  </si>
  <si>
    <t>Acima da mediana por responsabilidade técnica</t>
  </si>
  <si>
    <t>CSO / Diretor de Segurança, Doutrina e Padronização</t>
  </si>
  <si>
    <t>Portal Salário CBO 1222-05; média referencial R$ 36.586,62</t>
  </si>
  <si>
    <t>30.000-45.000</t>
  </si>
  <si>
    <t>Acima da mediana por campo, crise e viagens</t>
  </si>
  <si>
    <t>Diretor de tecnologia e inovação</t>
  </si>
  <si>
    <t>CBO 1237-05 + guias salariais de tecnologia</t>
  </si>
  <si>
    <t>Mediana</t>
  </si>
  <si>
    <t>Diretor de RH</t>
  </si>
  <si>
    <t>Portal Salário CBO 1232-05; média referencial R$ 35.230,24</t>
  </si>
  <si>
    <t>28.000-45.000</t>
  </si>
  <si>
    <t>Mediana exata</t>
  </si>
  <si>
    <t>Diretor de produção/operações construção</t>
  </si>
  <si>
    <t>CBO 1223-05</t>
  </si>
  <si>
    <t>28.000-42.000</t>
  </si>
  <si>
    <t>Portal Salário CBO 1231-15; média referencial R$ 24.041,39</t>
  </si>
  <si>
    <t>22.000-40.000</t>
  </si>
  <si>
    <t>Acima da mediana por orçamento bilionário</t>
  </si>
  <si>
    <t>Direção jurídica</t>
  </si>
  <si>
    <t>CBO jurídico + referências de direção jurídica</t>
  </si>
  <si>
    <t>Diretor de marketing/comunicação</t>
  </si>
  <si>
    <t>Portal Salário CBO 1233-10; média referencial R$ 26.079,48</t>
  </si>
  <si>
    <t>22.000-35.000</t>
  </si>
  <si>
    <t>Nomenclatura oficial no organograma</t>
  </si>
  <si>
    <t>Função no projeto</t>
  </si>
  <si>
    <t>Equivalência ocupacional adotada</t>
  </si>
  <si>
    <t>Projetos, Estrutura e Administração</t>
  </si>
  <si>
    <t>Cargo máximo de responsabilidade executiva do projeto</t>
  </si>
  <si>
    <t>Diretor de Segurança</t>
  </si>
  <si>
    <t>Segurança, doutrina, decisão técnica e padronização operacional</t>
  </si>
  <si>
    <t>Tecnologia &amp; Compliance</t>
  </si>
  <si>
    <t>Tecnologia, dados, LGPD, evidências, transparência e comunicação tecnológica</t>
  </si>
  <si>
    <t>Operações</t>
  </si>
  <si>
    <t>Campo, terrenos, regularização, crise, prefeituras e logística federativa</t>
  </si>
  <si>
    <t>Diretor Jurídico</t>
  </si>
  <si>
    <t>Contratos, governança normativa, due diligence e risco jurídico</t>
  </si>
  <si>
    <t>Direção jurídica / advogado sênior</t>
  </si>
  <si>
    <t>Comunicação Social</t>
  </si>
  <si>
    <t>Transparência pública, relatórios sociais e relacionamento institucional</t>
  </si>
  <si>
    <t>Obras</t>
  </si>
  <si>
    <t>Implantação, manutenção, engenharia e fiscalização documental</t>
  </si>
  <si>
    <t>Diretor de operações da construção</t>
  </si>
  <si>
    <t>Pessoas</t>
  </si>
  <si>
    <t>RH, seleção, treinamento civil, carreira e desenvolvimento pessoal</t>
  </si>
  <si>
    <t>Financeiro</t>
  </si>
  <si>
    <t>Orçamento, controle, auditoria e prestação de contas</t>
  </si>
  <si>
    <t>Descrição</t>
  </si>
  <si>
    <t>Anexo I — Plano Orçamentário-Financeiro CISTeC integrado</t>
  </si>
  <si>
    <t>Objetivo</t>
  </si>
  <si>
    <t>Integrar o orçamento inicial consolidado auditado às últimas atualizações orçamentárias propostas no Anexo I memória técnica consolidada.</t>
  </si>
  <si>
    <t>Fonte 1</t>
  </si>
  <si>
    <t>aeb_cistec_modelo_orcamentario_auditado_revisado_organograma.xlsx</t>
  </si>
  <si>
    <t>Fonte 2</t>
  </si>
  <si>
    <t>Anexo_I_Plano_Orcamentario_Financeiro_CISTeC_v5.0_0.xlsx</t>
  </si>
  <si>
    <t>Critério de integração</t>
  </si>
  <si>
    <t>Preservar o orçamento inicial auditado como memória de origem, incorporar as alterações memória técnica consolidada e manter o Cenário A protocolar em R$ 4,9 bilhões.</t>
  </si>
  <si>
    <t>Principais alterações</t>
  </si>
  <si>
    <t>Eixo I consolidado; Eixo III revisado para R$ 320 mi; cofinanciamento/economicidade de R$ 676 mi; tecnologia reclassificada em R$ 38 mi; contingência convertida em ajuste de realocação.</t>
  </si>
  <si>
    <t>Status de fechamento</t>
  </si>
  <si>
    <t>Soma do Cenário A protocolar integrado fecha em R$ 4.900.000.000,00.</t>
  </si>
  <si>
    <t>Nome no projeto</t>
  </si>
  <si>
    <t>Cargo paradigma pesquisado/equivalente</t>
  </si>
  <si>
    <t>CBO sugerido</t>
  </si>
  <si>
    <t>Categoria</t>
  </si>
  <si>
    <t>Justificativa da equivalência</t>
  </si>
  <si>
    <t>Valor salarial adotado (R$)</t>
  </si>
  <si>
    <t>Ajuda de custo unitária (R$)</t>
  </si>
  <si>
    <t>Fonte/observação</t>
  </si>
  <si>
    <t>CPE — autoridade executiva máxima do projeto, estrutura, PMO e administração do Núcleo Permanente</t>
  </si>
  <si>
    <t>Diretor geral / dirigente máximo de organização ou programa</t>
  </si>
  <si>
    <t>Alta direção executiva</t>
  </si>
  <si>
    <t>Maior responsabilidade executiva do CISTeC; coordena estrutura, administração, cronograma, compras, integração e governança de implantação.</t>
  </si>
  <si>
    <t>Reclassificado como cargo de maior responsabilidade do projeto; substitui a leitura anterior que atribuía esse papel ao CEO.</t>
  </si>
  <si>
    <t>CSO — diretor técnico de segurança, doutrina e padronização operacional</t>
  </si>
  <si>
    <t>Diretor de operações de segurança institucional / direção executiva setorial</t>
  </si>
  <si>
    <t>Autoridade técnica de segurança e treinamento policial; responde pela doutrina, decisão técnica, padronização operacional e Comitê de Segurança.</t>
  </si>
  <si>
    <t>Equivalência diretiva setorial de alta responsabilidade, vinculada à segurança e treinamento.</t>
  </si>
  <si>
    <t>COO — diretor operacional de campo, crise, logística federativa, terrenos e articulação municipal</t>
  </si>
  <si>
    <t>Diretor de produção e operações / superintendente de operações</t>
  </si>
  <si>
    <t>Resolve situações críticas de campo, viaja, articula com prefeituras, trata desembaraços de terrenos e legalidades vitais para implantação.</t>
  </si>
  <si>
    <t>Patamar reforçado pelo risco, deslocamento e responsabilidade de desobstrução burocrática em campo.</t>
  </si>
  <si>
    <t>CTO — direção tecnológica, desenvolvimento, segurança de dados, LGPD e tecnologia de comunicação</t>
  </si>
  <si>
    <t>Diretor de pesquisa e desenvolvimento / diretor de tecnologia e inovação</t>
  </si>
  <si>
    <t>Responde pelo desenvolvimento tecnológico, segurança de dados, comunicação digital, evidências, transparência, arquitetura de sistemas e suporte tecnológico.</t>
  </si>
  <si>
    <t>Incluído expressamente porque a memória técnica consolidada não evidenciava o CTO como DEV/direção tecnológica.</t>
  </si>
  <si>
    <t>CCO — direção de obras, implantação, manutenção, engenharia e fiscalização documental</t>
  </si>
  <si>
    <t>Diretor de produção e operações da construção civil e obras públicas</t>
  </si>
  <si>
    <t>Dirige implantação, manutenção, engenharia, medições, aceite técnico e fiscalização documental das unidades.</t>
  </si>
  <si>
    <t>Equivalente a direção de obras/operações de construção e implantação.</t>
  </si>
  <si>
    <t>CFO — direção financeira, orçamento, controle, auditoria e prestação de contas</t>
  </si>
  <si>
    <t>Diretor financeiro / superintendente financeiro</t>
  </si>
  <si>
    <t>Responsável por orçamento, controle, auditoria, prestação de contas, conciliação, captação e governança financeira.</t>
  </si>
  <si>
    <t>Referenciado em CBO de diretor financeiro; mantido como direção própria, não como CPE.</t>
  </si>
  <si>
    <t>CLO — direção jurídica, contratos, governança normativa, due diligence e risco jurídico</t>
  </si>
  <si>
    <t>Advogado / direção jurídica e compliance — proxy funcional</t>
  </si>
  <si>
    <t>Dirige contratos, instrumentos federativos, governança normativa, due diligence, risco jurídico e compliance.</t>
  </si>
  <si>
    <t>CBO 2410-05 usado como referência técnica jurídica; a função é diretiva setorial do projeto.</t>
  </si>
  <si>
    <t>CEO/RH — direção de pessoas, seleção, treinamento civil, carreira e desenvolvimento humano</t>
  </si>
  <si>
    <t>Cuida das pessoas do projeto, seleção, treinamento civil, planos de carreira, desenvolvimento pessoal, desempenho e retenção.</t>
  </si>
  <si>
    <t>Corrigido: não é o Chief Executive Officer do projeto; é direção de RH e pessoas, equivalente a Diretor de Recursos Humanos.</t>
  </si>
  <si>
    <t>CMO — direção de comunicação social, transparência pública, relatórios sociais e relacionamento institucional</t>
  </si>
  <si>
    <t>Diretor de marketing / comunicação institucional</t>
  </si>
  <si>
    <t>Dirige comunicação social, transparência ativa, relacionamento institucional, relatórios públicos e comunicação de resultados.</t>
  </si>
  <si>
    <t>Equivalência com direção de marketing/comunicação institucional, adaptada ao setor público-social.</t>
  </si>
  <si>
    <t>Leitura funcional corrigida</t>
  </si>
  <si>
    <t>Bloco/total no organograma</t>
  </si>
  <si>
    <t>Cargo de maior responsabilidade executiva do projeto; equivalente a direção executiva geral/dirigente máximo do programa.</t>
  </si>
  <si>
    <t>12 pessoas</t>
  </si>
  <si>
    <t>Não deve ser subordinado ao CEO/RH; é a instância executiva máxima da estrutura administrativa do Núcleo Permanente.</t>
  </si>
  <si>
    <t>Direção técnica de segurança, doutrina, decisão técnica, treinamento policial e padronização operacional.</t>
  </si>
  <si>
    <t>3 pessoas</t>
  </si>
  <si>
    <t>Autoridade técnica sobre treinamento policial e segurança.</t>
  </si>
  <si>
    <t>Direção operacional de campo, crise, terrenos, regularização, prefeituras, logística federativa e desembaraço de legalidades críticas.</t>
  </si>
  <si>
    <t>5 pessoas</t>
  </si>
  <si>
    <t>Patamar remuneratório reforçado por risco, viagem e exposição em campo.</t>
  </si>
  <si>
    <t>Direção de tecnologia/DEV, segurança de dados, LGPD, evidências, transparência e tecnologia de comunicação.</t>
  </si>
  <si>
    <t>Incluído expressamente na lista de cargos diretivos.</t>
  </si>
  <si>
    <t>Direção jurídica, contratos, governança normativa, due diligence e risco jurídico.</t>
  </si>
  <si>
    <t>4 pessoas</t>
  </si>
  <si>
    <t>Cargo diretivo jurídico.</t>
  </si>
  <si>
    <t>Direção de comunicação social, transparência pública, relatórios sociais e relacionamento institucional.</t>
  </si>
  <si>
    <t>Cargo diretivo de comunicação.</t>
  </si>
  <si>
    <t>Direção de obras, implantação, manutenção, engenharia e fiscalização documental.</t>
  </si>
  <si>
    <t>Cargo diretivo de obras.</t>
  </si>
  <si>
    <t>Direção de recursos humanos, seleção, treinamento civil, carreira e desenvolvimento pessoal.</t>
  </si>
  <si>
    <t>Não significa diretor-executivo máximo; equivale a Diretor de Recursos Humanos.</t>
  </si>
  <si>
    <t>Direção financeira, orçamento, controle, auditoria e prestação de contas.</t>
  </si>
  <si>
    <t>6 pessoas</t>
  </si>
  <si>
    <t>Cargo diretivo financeiro.</t>
  </si>
  <si>
    <t>Referência</t>
  </si>
  <si>
    <t>Aplicação na matriz</t>
  </si>
  <si>
    <t>Dado utilizado</t>
  </si>
  <si>
    <t>Fonte/URL</t>
  </si>
  <si>
    <t>MTE — Classificação Brasileira de Ocupações</t>
  </si>
  <si>
    <t>CBO sugerido e natureza classificatória das ocupações</t>
  </si>
  <si>
    <t>Uso da CBO como referência de descrição ocupacional e não como regulação profissional</t>
  </si>
  <si>
    <t>https://www.gov.br/trabalho-e-emprego/pt-br/assuntos/cbo</t>
  </si>
  <si>
    <t>Fonte oficial para classificação ocupacional.</t>
  </si>
  <si>
    <t>Portal Salário / CAGED — Diretor de Recursos Humanos CBO 1232-05</t>
  </si>
  <si>
    <t>Média R$ 35.230,24; mediana R$ 35.000; teto R$ 69.774,04; custo empresa estimado R$ 59.891</t>
  </si>
  <si>
    <t>https://www.salario.com.br/profissao/diretor-de-recursos-humanos-cbo-123205/</t>
  </si>
  <si>
    <t>Usado para corrigir CEO/RH como direção de pessoas, carreira e treinamento civil.</t>
  </si>
  <si>
    <t>Portal Salário / CAGED — Diretor de produção e operações CBO 1222-05</t>
  </si>
  <si>
    <t>Média R$ 36.586,62; mediana R$ 36.727,00; teto R$ 73.089,11</t>
  </si>
  <si>
    <t>https://www.salario.com.br/ocupacao/cargos/cbo-122205-cargos/</t>
  </si>
  <si>
    <t>Usado como proxy para direção operacional de campo, risco e crise.</t>
  </si>
  <si>
    <t>Portal Salário / CAGED — Diretor financeiro CBO 1231-15</t>
  </si>
  <si>
    <t>Média R$ 24.041,39; teto R$ 57.440,83</t>
  </si>
  <si>
    <t>https://www.salario.com.br/ocupacao/cargos/cbo-123115-cargos/</t>
  </si>
  <si>
    <t>Usado como referência de direção financeira, controle e prestação de contas.</t>
  </si>
  <si>
    <t>Portal Salário / CAGED — Diretor de marketing CBO 1233-10</t>
  </si>
  <si>
    <t>Média R$ 26.079,48; teto R$ 60.972</t>
  </si>
  <si>
    <t>https://www.salario.com.br/profissao/diretor-de-marketing-cbo-123310/</t>
  </si>
  <si>
    <t>Usado como proxy de comunicação social e relações institucionais.</t>
  </si>
  <si>
    <t>Localidade</t>
  </si>
  <si>
    <t>Composição incluída</t>
  </si>
  <si>
    <t>Valor mensal (R$)</t>
  </si>
  <si>
    <t>Total 48 meses (R$)</t>
  </si>
  <si>
    <t>Tratamento orçamentário</t>
  </si>
  <si>
    <t>Observação de controle</t>
  </si>
  <si>
    <t>Espaço físico do Núcleo Permanente</t>
  </si>
  <si>
    <t>Brasília/DF</t>
  </si>
  <si>
    <t>Aluguel do espaço, condomínio, energia elétrica, água e despesas ordinárias de escritório</t>
  </si>
  <si>
    <t>Destacado dentro do Núcleo Permanente, sem acréscimo ao total de R$ 107 milhões.</t>
  </si>
  <si>
    <t>Valor informado pelo proponente para fins de planejamento. Recomenda-se comprovação por pesquisa de mercado e documentos de execução.</t>
  </si>
  <si>
    <t>Média anual equivalente</t>
  </si>
  <si>
    <t>Custeio anual da sede institucional</t>
  </si>
  <si>
    <t>Memória auxiliar</t>
  </si>
  <si>
    <t>R$ 600.000,00 por ano, totalizando R$ 2.400.000,00 em 48 meses.</t>
  </si>
  <si>
    <t>Total de integrantes individualizados no Núcleo Permanente</t>
  </si>
  <si>
    <t>Cargos gerenciais de apoio</t>
  </si>
  <si>
    <t>Cargos assistenciais/técnicos</t>
  </si>
  <si>
    <t>Secretarias e apoios de gabinete</t>
  </si>
  <si>
    <t>CPE classificado como maior responsabilidade executiva</t>
  </si>
  <si>
    <t>CEO/RH classificado como Diretor de Recursos Humanos</t>
  </si>
  <si>
    <t>CTO incluído como direção tecnológica/DEV</t>
  </si>
  <si>
    <t>COO com ajuda de custo de campo superior aos demais diretivos</t>
  </si>
  <si>
    <t>Total mensal cargos individualizados</t>
  </si>
  <si>
    <t>Total 48 meses cargos individualizados</t>
  </si>
  <si>
    <t>Espaço físico Brasília/DF — mensal</t>
  </si>
  <si>
    <t>Espaço físico Brasília/DF — 48 meses</t>
  </si>
  <si>
    <t>Total Núcleo Permanente revisado</t>
  </si>
  <si>
    <t>Valor inicial auditado A (R$)</t>
  </si>
  <si>
    <t>Valor integrado atualizado (R$)</t>
  </si>
  <si>
    <t>Variação (R$)</t>
  </si>
  <si>
    <t>% do total integrado</t>
  </si>
  <si>
    <t>Tratamento aplicado</t>
  </si>
  <si>
    <t>Mantém obras/equipamentos da planilha inicial e incorpora terrenos no mesmo eixo, conforme Anexo I memória técnica consolidada.</t>
  </si>
  <si>
    <t>Eixo II — Operação e manutenção em 48 meses, com ramp-up e cofinanciamento</t>
  </si>
  <si>
    <t>Atualiza o eixo de R$ 230 mi para R$ 320 mi, conforme estrutura complementar de treinamento, supervisão volante e reserva técnica.</t>
  </si>
  <si>
    <t>Núcleo Permanente Nacional, gestão, fiscalização, jurídico, financeiro e PMO</t>
  </si>
  <si>
    <t>Valor preservado em R$ 107 mi; composição funcional deve observar a versão final do plano, com CLO e administração sob CPE.</t>
  </si>
  <si>
    <t>Tecnologia, transparência, API pública, evidências e conectividade de campo</t>
  </si>
  <si>
    <t>Valor preservado em R$ 38 mi, com reclassificação memória técnica consolidada para portal, EAD, evidências, LGPD, hospedagem e kits de campo.</t>
  </si>
  <si>
    <t>Contingência técnica / ajuste de realocação interna</t>
  </si>
  <si>
    <t>Realocação de R$ 90 mi para absorver o aumento do Eixo III e manter o teto protocolar global de R$ 4,9 bi.</t>
  </si>
  <si>
    <t>TOTAL — Cenário A protocolar integrado</t>
  </si>
  <si>
    <t>Teto global preservado.</t>
  </si>
  <si>
    <t>Valor inicial auditado/referência (R$)</t>
  </si>
  <si>
    <t>Decisão de integração</t>
  </si>
  <si>
    <t>Obras, equipamentos e padronização por tipologia</t>
  </si>
  <si>
    <t>Preservado</t>
  </si>
  <si>
    <t>Planilha inicial auditada / Eixo I memória técnica consolidada</t>
  </si>
  <si>
    <t>Aquisição e regularização fundiária até 15% das unidades</t>
  </si>
  <si>
    <t>Preservado e consolidado no Eixo I</t>
  </si>
  <si>
    <t>Planilha inicial corrigida / Eixo I memória técnica consolidada</t>
  </si>
  <si>
    <t>Eixo I total integrado</t>
  </si>
  <si>
    <t>Consolidado</t>
  </si>
  <si>
    <t>Soma de obras/equipamentos e terrenos</t>
  </si>
  <si>
    <t>Operação e manutenção — valor central no teto A</t>
  </si>
  <si>
    <t>Preservado com ressalva de cofinanciamento</t>
  </si>
  <si>
    <t>Resumo auditado e Resumo v5.0</t>
  </si>
  <si>
    <t>Operação e manutenção — custo integral reconciliado</t>
  </si>
  <si>
    <t>Reconciliado no Cenário A v5.0</t>
  </si>
  <si>
    <t>Manutenção demonstrada</t>
  </si>
  <si>
    <t>Diferença lacuna reconciliada/cobertura de manutenção</t>
  </si>
  <si>
    <t>Reconciliação aritmética alcançada</t>
  </si>
  <si>
    <t>Economicidade federativa por cessão funcional e contrapartidas</t>
  </si>
  <si>
    <t>Incorporado da memória técnica consolidada</t>
  </si>
  <si>
    <t>Aba Cofinanciamento</t>
  </si>
  <si>
    <t>Margem de cobertura referencial sobre a diferença lacuna reconciliada/cobertura</t>
  </si>
  <si>
    <t>Indicador de suficiência referencial</t>
  </si>
  <si>
    <t>Economicidade menos diferença lacuna reconciliada/cobertura</t>
  </si>
  <si>
    <t>Capacitação federativa</t>
  </si>
  <si>
    <t>Atualizado</t>
  </si>
  <si>
    <t>Treinamento inicial e Treinamento_Revisado memória técnica consolidada</t>
  </si>
  <si>
    <t>Núcleo Permanente Nacional</t>
  </si>
  <si>
    <t>Tecnologia e transparência</t>
  </si>
  <si>
    <t>Preservado com nova composição</t>
  </si>
  <si>
    <t>Tecnologia inicial e Tecnologia_Transparencia memória técnica consolidada</t>
  </si>
  <si>
    <t>Contingência / ajuste</t>
  </si>
  <si>
    <t>Realocado</t>
  </si>
  <si>
    <t>Total protocolar</t>
  </si>
  <si>
    <t>Fechado</t>
  </si>
  <si>
    <t>Cenário A integrado</t>
  </si>
  <si>
    <t>Premissa central</t>
  </si>
  <si>
    <t>Acréscimo condicionado (R$)</t>
  </si>
  <si>
    <t>Total harmonizado v5.0 (R$)</t>
  </si>
  <si>
    <t>Uso recomendado</t>
  </si>
  <si>
    <t>A — Protocolar integrado com teto preservado</t>
  </si>
  <si>
    <t>Mantém R$ 4,9 bi; treinamento atualizado para R$ 320 mi; contingência convertida em ajuste de realocação.</t>
  </si>
  <si>
    <t>Versão recomendada para protocolo</t>
  </si>
  <si>
    <t>Sem lacuna de manutenção; SmartShoot reconciliada.</t>
  </si>
  <si>
    <t>Mantém o teto do Cenário A e explicita a memória de manutenção por tipologia.</t>
  </si>
  <si>
    <t>Não altera o valor protocolar.</t>
  </si>
  <si>
    <t>B — Cenário robusto condicionado com contingência de 5%</t>
  </si>
  <si>
    <t>Cenário condicionado a pactuação formal de ampliação e contingência robusta.</t>
  </si>
  <si>
    <t>Financiadores e órgãos de controle, se exigida margem ampliada</t>
  </si>
  <si>
    <t>Valor harmonizado: R$ 5.772.287.640,00.</t>
  </si>
  <si>
    <t>C — Aquisição fundiária ampliada condicionada para 30%</t>
  </si>
  <si>
    <t>Amplia a hipótese de aquisição/regularização fundiária em caso de inviabilidade de cessões municipais em larga escala.</t>
  </si>
  <si>
    <t>Uso excepcional e condicionado</t>
  </si>
  <si>
    <t>Valor harmonizado: R$ 6.071.537.640,00.</t>
  </si>
  <si>
    <t>Tipologia/Rubrica</t>
  </si>
  <si>
    <t>Área construída padrão (m²)</t>
  </si>
  <si>
    <t>Área terreno padrão (m²)</t>
  </si>
  <si>
    <t>Preservado da planilha inicial e do Anexo I memória técnica consolidada.</t>
  </si>
  <si>
    <t>Preservado; exige cotações específicas para itens especiais.</t>
  </si>
  <si>
    <t>Aquisição/regularização fundiária — 15% das unidades</t>
  </si>
  <si>
    <t>Correção auditada: aquisição, regularização, due diligence e adequação.</t>
  </si>
  <si>
    <t>TOTAL EIXO I</t>
  </si>
  <si>
    <t>Obras/equipamentos + fundiário.</t>
  </si>
  <si>
    <t>Cargo informado/orçado</t>
  </si>
  <si>
    <t>Nomenclatura do cargo paradigma pesquisado</t>
  </si>
  <si>
    <t>Sigla/referência no organograma</t>
  </si>
  <si>
    <t>Eixo de governança/treinamento</t>
  </si>
  <si>
    <t>Salário-base mensal (R$)</t>
  </si>
  <si>
    <t>Encargos/provisões (%)</t>
  </si>
  <si>
    <t>Ajuda de custo mensal unitária (R$)</t>
  </si>
  <si>
    <t>Responsabilidade no projeto</t>
  </si>
  <si>
    <t>Referência/observação de equivalência</t>
  </si>
  <si>
    <t>CPE / Diretor de Projetos, Estrutura e Administração</t>
  </si>
  <si>
    <t>Diretor geral de organização ou programa</t>
  </si>
  <si>
    <t>Projetos, estrutura, PMO, compras, integração e cronograma</t>
  </si>
  <si>
    <t>Diretor de operações de segurança institucional / direção máxima do projeto  e executiva setorial de segurança</t>
  </si>
  <si>
    <t>Segurança, doutrina, decisão técnica, treinamento policial e padronização</t>
  </si>
  <si>
    <t>Cargo máximo do projeto; responsável pela arquitetura técnica de segurança, doutrina, validação operacional, treinamento policial e padronização nacional.</t>
  </si>
  <si>
    <t>Remuneração revisada para R$ 65.000,00 em razão da centralidade técnica e da responsabilidade nacional da função.</t>
  </si>
  <si>
    <t>COO / Diretor de Operações de Campo e Crises</t>
  </si>
  <si>
    <t>Operações, campo, terrenos, regularização, prefeituras, logística e crise</t>
  </si>
  <si>
    <t>CTO / Diretor de Tecnologia, Dados, Segurança e Comunicação Digital</t>
  </si>
  <si>
    <t>Tecnologia, dados, DEV, LGPD, evidências, comunicação digital e transparência</t>
  </si>
  <si>
    <t>CCO / Diretor de Obras, Implantação e Fiscalização</t>
  </si>
  <si>
    <t>Obras, implantação, manutenção, engenharia e fiscalização documental</t>
  </si>
  <si>
    <t>CFO / Diretor Financeiro, Controle, Auditoria e Prestação de Contas</t>
  </si>
  <si>
    <t>Finanças, orçamento, controle, auditoria, captação e prestação de contas</t>
  </si>
  <si>
    <t>CLO / Diretor Jurídico, Contratos e Governança Normativa</t>
  </si>
  <si>
    <t>Jurídico, contratos, due diligence, risco, governança normativa e compliance</t>
  </si>
  <si>
    <t>CEO/RH / Diretor de Pessoas, Carreira e Capacitação Civil</t>
  </si>
  <si>
    <t>Pessoas, RH, seleção, carreira, capacitação civil e desenvolvimento pessoal</t>
  </si>
  <si>
    <t>CMO / Diretor de Comunicação Social e Transparência Pública</t>
  </si>
  <si>
    <t>Comunicação social, transparência pública, relatórios, imprensa e relacionamento institucional</t>
  </si>
  <si>
    <t>Cargo gerencial de apoio</t>
  </si>
  <si>
    <t>Gerente de tecnologia da informação</t>
  </si>
  <si>
    <t>Gerência de Tecnologia, Dados, Evidências e Transparência</t>
  </si>
  <si>
    <t>CTO-GER</t>
  </si>
  <si>
    <t>Tecnologia, dados, transparência e suporte ao CTO</t>
  </si>
  <si>
    <t>Gerencia plataforma, dados, transparência, evidências e suporte aos sistemas do projeto.</t>
  </si>
  <si>
    <t>Gerência vinculada ao bloco CTO.</t>
  </si>
  <si>
    <t>Gerente administrativo / gerente de projetos e serviços</t>
  </si>
  <si>
    <t>COO-GER</t>
  </si>
  <si>
    <t>Operações, terrenos, prefeituras e campo</t>
  </si>
  <si>
    <t>Apoia o COO em viagens, articulação com prefeituras, terrenos, logística e remoção de entraves críticos.</t>
  </si>
  <si>
    <t>Adicional de ajuda de custo reforçado por deslocamento e atuação de campo.</t>
  </si>
  <si>
    <t>Gerente administrativo</t>
  </si>
  <si>
    <t>CPE-GA</t>
  </si>
  <si>
    <t>Administração, protocolo, rotinas internas e gabinete</t>
  </si>
  <si>
    <t>Gerencia transversalmente rotinas administrativas, controle interno operacional, evidências, prazos, fluxos de aprovação, matriz RACI e suporte à direção executiva.</t>
  </si>
  <si>
    <t>Salário-base superior às demais gerências por concentrar função de Gerência Geral Administrativa e Controller do Núcleo Permanente.</t>
  </si>
  <si>
    <t>Gerente de projetos / gerente de planejamento</t>
  </si>
  <si>
    <t>Gerência de Projetos, PMO, Integração e Cronograma</t>
  </si>
  <si>
    <t>CPE-PMO</t>
  </si>
  <si>
    <t>PMO, cronograma, integração, compras e controle executivo</t>
  </si>
  <si>
    <t>Gerencia PMO, cronogramas, integração interáreas, entregas, marcos e monitoramento executivo.</t>
  </si>
  <si>
    <t>Segunda gerência do bloco CPE, conforme organograma.</t>
  </si>
  <si>
    <t>Advogado sênior / gerente jurídico — proxy funcional</t>
  </si>
  <si>
    <t>CLO-GER</t>
  </si>
  <si>
    <t>Jurídico, contratos, governança normativa e compliance</t>
  </si>
  <si>
    <t>Gerencia contratos, pareceres, instrumentos, matriz normativa, riscos e apoio jurídico cotidiano.</t>
  </si>
  <si>
    <t>Gerência vinculada ao bloco CLO.</t>
  </si>
  <si>
    <t>Gerente de comunicação / relações institucionais</t>
  </si>
  <si>
    <t>CMO-GER</t>
  </si>
  <si>
    <t>Comunicação social, relacionamento, relatórios e transparência</t>
  </si>
  <si>
    <t>Gerencia comunicação social, relatórios públicos, relacionamento institucional e transparência ativa.</t>
  </si>
  <si>
    <t>Gerência vinculada ao bloco CMO.</t>
  </si>
  <si>
    <t>Gerente de obras / gerente de engenharia</t>
  </si>
  <si>
    <t>Gerência de Implantação, Obras e Fiscalização Documental</t>
  </si>
  <si>
    <t>CCO-GER</t>
  </si>
  <si>
    <t>Obras, engenharia, fiscalização e medições</t>
  </si>
  <si>
    <t>Gerencia implantação, medições, fiscalização documental, aceite parcial e suporte técnico ao CCO.</t>
  </si>
  <si>
    <t>Gerência vinculada ao bloco CCO.</t>
  </si>
  <si>
    <t>Gerente de recursos humanos</t>
  </si>
  <si>
    <t>CEO/RH-GER</t>
  </si>
  <si>
    <t>RH, seleção, carreira, treinamento civil e desenvolvimento</t>
  </si>
  <si>
    <t>Gerencia seleção, trilhas de capacitação civil, planos de carreira, clima e desenvolvimento pessoal.</t>
  </si>
  <si>
    <t>Gerência vinculada ao CEO/RH.</t>
  </si>
  <si>
    <t>Gerente financeiro / gerente administrativo-financeiro</t>
  </si>
  <si>
    <t>CFO-GER</t>
  </si>
  <si>
    <t>Finanças, controle, auditoria e prestação de contas</t>
  </si>
  <si>
    <t>Gerencia controle financeiro, prestação de contas, conciliação e trilhas de auditoria.</t>
  </si>
  <si>
    <t>Gerência vinculada ao CFO.</t>
  </si>
  <si>
    <t>Secretaria/apoio de gabinete</t>
  </si>
  <si>
    <t>Supervisor/apoio técnico de segurança institucional — proxy</t>
  </si>
  <si>
    <t>Apoio técnico ao CSO e ao Comitê de Segurança</t>
  </si>
  <si>
    <t>CSO-AT</t>
  </si>
  <si>
    <t>Segurança, doutrina e treinamento</t>
  </si>
  <si>
    <t>Apoia o CSO em doutrina, padronização, registros técnicos e decisões de treinamento e segurança.</t>
  </si>
  <si>
    <t>Classificado como apoio técnico de gabinete vinculado ao CSO para manter a composição oficial de 10 secretarias/apoios e 22 cargos assistenciais/técnicos.</t>
  </si>
  <si>
    <t>Cargo assistencial/técnico</t>
  </si>
  <si>
    <t>Técnico de suporte ao usuário de tecnologia da informação</t>
  </si>
  <si>
    <t>Assistentes de Tecnologia, Suporte a Dados e Transparência</t>
  </si>
  <si>
    <t>CTO-AT</t>
  </si>
  <si>
    <t>Tecnologia, dados e suporte</t>
  </si>
  <si>
    <t>Apoiam sistemas, dados, evidências, painéis, suporte a usuários, segurança de dados e comunicação técnica.</t>
  </si>
  <si>
    <t>Quantidade conforme bloco CTO.</t>
  </si>
  <si>
    <t>Assistentes Logísticos de Campo e Núcleos Estaduais</t>
  </si>
  <si>
    <t>Auxiliar/assistente de logística</t>
  </si>
  <si>
    <t>COO-AL</t>
  </si>
  <si>
    <t>Operações, logística, campo e núcleos</t>
  </si>
  <si>
    <t>Apoiam deslocamentos, logística de campo, registros, evidências, núcleos estaduais e solução de entraves locais.</t>
  </si>
  <si>
    <t>Ajuda de custo reforçada por atuação itinerante.</t>
  </si>
  <si>
    <t>Assistente administrativo</t>
  </si>
  <si>
    <t>Assistentes Administrativos de Projetos do CPE</t>
  </si>
  <si>
    <t>CPE-AAP</t>
  </si>
  <si>
    <t>Administração de projetos e PMO</t>
  </si>
  <si>
    <t>Apoiam cronogramas, atas, controles de entrega, relatórios, rotinas administrativas de projetos e PMO.</t>
  </si>
  <si>
    <t>Quantidade conforme bloco CPE.</t>
  </si>
  <si>
    <t>Comprador / analista de compras</t>
  </si>
  <si>
    <t>Compras, Contratos e Cotações</t>
  </si>
  <si>
    <t>CPE-ACC</t>
  </si>
  <si>
    <t>Compras, contratos, cotações e termos de referência</t>
  </si>
  <si>
    <t>Apoiam cotações, compras, contratos, termos de referência, mapas comparativos e instrução processual.</t>
  </si>
  <si>
    <t>Arquivista/auxiliar de documentação — proxy</t>
  </si>
  <si>
    <t>Documentação, Compliance e Arquivo</t>
  </si>
  <si>
    <t>CPE-DCA</t>
  </si>
  <si>
    <t>Documentação, arquivo, compliance e evidências</t>
  </si>
  <si>
    <t>Apoiam arquivo, trilha documental, compliance operacional, evidências e organização de documentação.</t>
  </si>
  <si>
    <t>Assistentes Jurídicos, Contratos e Governança Normativa</t>
  </si>
  <si>
    <t>Auxiliar jurídico / assistente jurídico</t>
  </si>
  <si>
    <t>CLO-AJ</t>
  </si>
  <si>
    <t>Jurídico, contratos e governança normativa</t>
  </si>
  <si>
    <t>Apoiam contratos, minutas, diligências, controle normativo e documentação jurídica.</t>
  </si>
  <si>
    <t>Quantidade conforme bloco CLO.</t>
  </si>
  <si>
    <t>Profissional de comunicação social / jornalista</t>
  </si>
  <si>
    <t>CMO-ACT</t>
  </si>
  <si>
    <t>Comunicação social, transparência e relatórios públicos</t>
  </si>
  <si>
    <t>Apoiam relatórios públicos, comunicação institucional, transparência ativa e relacionamento com públicos.</t>
  </si>
  <si>
    <t>Quantidade conforme bloco CMO.</t>
  </si>
  <si>
    <t>Técnico de obras civis / técnico de edificações</t>
  </si>
  <si>
    <t>CCO-AEM</t>
  </si>
  <si>
    <t>Obras, engenharia, medições e fiscalização</t>
  </si>
  <si>
    <t>Apoiam medições, fiscalização documental, controle de aceite, vistorias e registro técnico de obras.</t>
  </si>
  <si>
    <t>Quantidade conforme bloco CCO.</t>
  </si>
  <si>
    <t>Assistente de recursos humanos</t>
  </si>
  <si>
    <t>CEO/RH-ARH</t>
  </si>
  <si>
    <t>RH, seleção, treinamento civil e desenvolvimento</t>
  </si>
  <si>
    <t>Apoiam seleção, treinamento civil, planos de carreira, gestão de pessoas e desenvolvimento pessoal.</t>
  </si>
  <si>
    <t>Quantidade conforme bloco CEO/RH.</t>
  </si>
  <si>
    <t>Analista financeiro / assistente de prestação de contas</t>
  </si>
  <si>
    <t>CFO-AFPC</t>
  </si>
  <si>
    <t>Finanças, controle, prestação de contas e auditoria</t>
  </si>
  <si>
    <t>Apoiam conciliação, prestação de contas, auditoria, lançamentos, relatórios financeiros e evidências.</t>
  </si>
  <si>
    <t>Quantidade conforme bloco CFO.</t>
  </si>
  <si>
    <t>Secretária(o) executiva(o)</t>
  </si>
  <si>
    <t>Secretaria do CSO, Comitê de Segurança e Comitê Executivo Nacional</t>
  </si>
  <si>
    <t>CSO-SEC</t>
  </si>
  <si>
    <t>Segurança, comitês e governança executiva</t>
  </si>
  <si>
    <t>Apoia agenda, protocolo, registros e secretariado do CSO, Comitê de Segurança e Comitê Executivo.</t>
  </si>
  <si>
    <t>Secretaria vinculada ao topo do organograma.</t>
  </si>
  <si>
    <t>CTO-SEC</t>
  </si>
  <si>
    <t>Tecnologia, compliance e transparência</t>
  </si>
  <si>
    <t>Apoia registros, agenda, documentos e encaminhamentos do bloco CTO.</t>
  </si>
  <si>
    <t>Secretaria conforme bloco CTO.</t>
  </si>
  <si>
    <t>COO-SEC</t>
  </si>
  <si>
    <t>Operações, terrenos e campo</t>
  </si>
  <si>
    <t>Apoia registros, deslocamentos, agendas, ofícios, prefeituras e documentação operacional de campo.</t>
  </si>
  <si>
    <t>Ajuda de custo moderada por suporte a operação de campo.</t>
  </si>
  <si>
    <t>Secretaria e Protocolo Administrativo do CPE</t>
  </si>
  <si>
    <t>CPE-SPA</t>
  </si>
  <si>
    <t>Administração, protocolo e CPE</t>
  </si>
  <si>
    <t>Apoia protocolo administrativo, gabinete, documentos, agendas e tramitação interna do CPE.</t>
  </si>
  <si>
    <t>Duas posições conforme bloco CPE.</t>
  </si>
  <si>
    <t>CMO-SEC</t>
  </si>
  <si>
    <t>Comunicação social e relatórios públicos</t>
  </si>
  <si>
    <t>Apoia agendas, relatórios, registros públicos, publicação e comunicação institucional.</t>
  </si>
  <si>
    <t>Secretaria conforme bloco CMO.</t>
  </si>
  <si>
    <t>CCO-SEC</t>
  </si>
  <si>
    <t>Obras e implantação</t>
  </si>
  <si>
    <t>Apoia registros de obras, medições, agendas, documentação de implantação e gabinete do CCO.</t>
  </si>
  <si>
    <t>Secretaria conforme bloco CCO.</t>
  </si>
  <si>
    <t>CEO/RH-SEC</t>
  </si>
  <si>
    <t>Pessoas, RH e treinamento civil</t>
  </si>
  <si>
    <t>Apoia registros de pessoas, agendas de treinamento, documentação de RH e carreira.</t>
  </si>
  <si>
    <t>Secretaria conforme bloco CEO/RH.</t>
  </si>
  <si>
    <t>CFO-SEC</t>
  </si>
  <si>
    <t>Finanças, auditoria e prestação de contas</t>
  </si>
  <si>
    <t>Apoia controles, agenda financeira, documentação de auditoria e prestação de contas.</t>
  </si>
  <si>
    <t>Secretaria conforme bloco CFO.</t>
  </si>
  <si>
    <t>Custeio institucional</t>
  </si>
  <si>
    <t>Espaço físico do Núcleo Permanente em Brasília/DF — aluguel, condomínio, luz, água e despesas de escritório</t>
  </si>
  <si>
    <t>NA</t>
  </si>
  <si>
    <t>Custeio administrativo de sede/núcleo permanente</t>
  </si>
  <si>
    <t>Sede/Núcleo Permanente CISTeC em Brasília/DF</t>
  </si>
  <si>
    <t>SEDE-BSB</t>
  </si>
  <si>
    <t>Governança central e apoio operacional</t>
  </si>
  <si>
    <t>Disponibilizar espaço físico para direção, governança, reuniões técnicas, documentação, atendimento institucional, coordenação nacional e apoio administrativo.</t>
  </si>
  <si>
    <t>Rubrica mensal global informada pelo proponente: R$ 50.000,00/mês, abrangendo aluguel, condomínio, energia elétrica, água e despesas ordinárias de escritório.</t>
  </si>
  <si>
    <t>Complemento orçamentário</t>
  </si>
  <si>
    <t>Complemento institucional remanescente — implantação administrativa, auditorias externas, consultorias, treinamento executivo, reserva trabalhista e equalização do Núcleo Permanente</t>
  </si>
  <si>
    <t>Rubrica de apoio institucional remanescente</t>
  </si>
  <si>
    <t>Apoio transversal ao Núcleo Permanente e à governança executiva</t>
  </si>
  <si>
    <t>APOIO</t>
  </si>
  <si>
    <t>Governança, auditoria, implantação e reserva institucional</t>
  </si>
  <si>
    <t>Custos institucionais não individualizados por cargo, após correção da composição de 50 integrantes e destaque explícito da sede em Brasília/DF.</t>
  </si>
  <si>
    <t>Rubrica recalibrada para preservar o total de R$ 107 milhões após a revisão remuneratória v5.0.</t>
  </si>
  <si>
    <t>Total reconciliado com o Anexo I v5.0.</t>
  </si>
  <si>
    <t>Custo mensal ou unitário (R$)</t>
  </si>
  <si>
    <t>Meses/Base</t>
  </si>
  <si>
    <t>Coordenações Regionais</t>
  </si>
  <si>
    <t>Coordenadores Federativos</t>
  </si>
  <si>
    <t>Assistentes Federativos</t>
  </si>
  <si>
    <t>Equipe de Supervisão Volante</t>
  </si>
  <si>
    <t>Instrutores Volantes — Reserva Técnica, média de ramp-up</t>
  </si>
  <si>
    <t>Provisões, 13º, férias, dissídios e reserva trabalhista</t>
  </si>
  <si>
    <t>Subtotal Pessoal Próprio CISTeC</t>
  </si>
  <si>
    <t>Subtotal Insumos Pedagógicos</t>
  </si>
  <si>
    <t>TOTAL EIXO III REVISADO</t>
  </si>
  <si>
    <t>Publicação de dados, API, painéis, integrações e manutenção por 48 meses.</t>
  </si>
  <si>
    <t>Turmas, trilhas de aprendizagem, certificados, logs de presença e avaliação.</t>
  </si>
  <si>
    <t>Fotos, vídeos, laudos, checklists e aceite físico.</t>
  </si>
  <si>
    <t>Perfis, criptografia, segregação de dados e auditoria.</t>
  </si>
  <si>
    <t>Notebook, modem/roteador 4G/5G, chip e acessórios.</t>
  </si>
  <si>
    <t>Hospedagem, nuvem, backup, observabilidade e contingência</t>
  </si>
  <si>
    <t>Ambientes, cópias de segurança, disponibilidade e monitoramento.</t>
  </si>
  <si>
    <t>Manuais, suporte e capacitação de operadores.</t>
  </si>
  <si>
    <t>Componente tecnológico memória técnica consolidada integrado ao Anexo I.</t>
  </si>
  <si>
    <t>Núcleo Permanente, tecnologia inicial, dossiê de protocolo e arranque da governança.</t>
  </si>
  <si>
    <t>F2 — Estruturação técnica e normativa</t>
  </si>
  <si>
    <t>Caderno técnico, matriz pedagógica, plataforma v1, auditoria e preparação dos núcleos.</t>
  </si>
  <si>
    <t>Termos municipais, terrenos prioritários, fiscalização e início do uso formativo M04 mediante aceite parcial.</t>
  </si>
  <si>
    <t>F4 — Piloto e validação metodológica</t>
  </si>
  <si>
    <t>Unidades-piloto, primeiras turmas e validação de módulos não balísticos.</t>
  </si>
  <si>
    <t>Expansão para 250 unidades, 28 núcleos federativos ativos e plataforma pedagógica v3.</t>
  </si>
  <si>
    <t>600 unidades simultâneas, reserva de instrutores volantes ampliada e pico operacional.</t>
  </si>
  <si>
    <t>Manutenção, correção de inconformidades, supervisão volante e transição de cofinanciamento.</t>
  </si>
  <si>
    <t>Últimas unidades, auditoria final, sustentabilidade, indicadores e prestação de contas.</t>
  </si>
  <si>
    <t>Cronograma financeiro fechado no teto protocolar.</t>
  </si>
  <si>
    <t>Fonte/critério usado</t>
  </si>
  <si>
    <t>Providência/observação</t>
  </si>
  <si>
    <t>Obras civis e serviços de engenharia</t>
  </si>
  <si>
    <t>Planilha inicial auditada + Eixo I memória técnica consolidada</t>
  </si>
  <si>
    <t>R$ 3,4475 bi em obras/equipamentos; refinar por SINAPI/UF, BDI, composições especiais, ART/RRT e cotações.</t>
  </si>
  <si>
    <t>Terrenos e regularização</t>
  </si>
  <si>
    <t>Planilha inicial corrigida + Eixo I memória técnica consolidada</t>
  </si>
  <si>
    <t>Preservado e consolidado</t>
  </si>
  <si>
    <t>R$ 285 mi para 150 aquisições/regularizações; exigir laudo urbano/periurbano e due diligence.</t>
  </si>
  <si>
    <t>Manutenção demonstrada da planilha inicial + Resumo memória técnica consolidada</t>
  </si>
  <si>
    <t>Preservado com ressalva</t>
  </si>
  <si>
    <t>Teto central de R$ 720 mi; custo integral calculado de R$ 720 mi; lacuna de R$ 579,9168 mi.</t>
  </si>
  <si>
    <t>Treinamento inicial + Treinamento_Revisado memória técnica consolidada</t>
  </si>
  <si>
    <t>Eixo III passa de R$ 230 mi para R$ 320 mi com composição detalhada.</t>
  </si>
  <si>
    <t>Cofinanciamento/economicidade</t>
  </si>
  <si>
    <t>Aba Cofinanciamento memória técnica consolidada</t>
  </si>
  <si>
    <t>Incorporado</t>
  </si>
  <si>
    <t>R$ 676 mi de economicidade federativa por cessão funcional e reserva salarial.</t>
  </si>
  <si>
    <t>Resumo auditado + Resumo memória técnica consolidada</t>
  </si>
  <si>
    <t>Valor preservado</t>
  </si>
  <si>
    <t>R$ 107 mi; a composição de pessoal deve ser compatibilizada com o organograma final do plano.</t>
  </si>
  <si>
    <t>Tecnologia inicial + Tecnologia_Transparencia memória técnica consolidada</t>
  </si>
  <si>
    <t>Valor preservado, composição atualizada</t>
  </si>
  <si>
    <t>R$ 38 mi; inclui portal, API, EAD, evidências, LGPD, hospedagem e kits de conectividade.</t>
  </si>
  <si>
    <t>Contingência/ajuste</t>
  </si>
  <si>
    <t>R$ 72,5 mi inicial convertido em ajuste líquido de -R$ 17,5 mi para manter o teto após atualização do Eixo III.</t>
  </si>
  <si>
    <t>Núcleo Permanente — nomenclaturas, CBOs e governança</t>
  </si>
  <si>
    <t>Tabela informada pelo usuário + organograma/RACI + CBO/MTE + PDET/MTE</t>
  </si>
  <si>
    <t>Atualizado sem alteração do total</t>
  </si>
  <si>
    <t>Criada aba Nucleo_Governanca_Revisado com colunas de nomenclatura paradigma pesquisada e nome equivalente no projeto; criadas abas de equivalências, glossário e validação.</t>
  </si>
  <si>
    <t>Espaço físico do Núcleo Permanente em Brasília/DF</t>
  </si>
  <si>
    <t>Instrução do proponente: R$ 50.000,00/mês para aluguel, condomínio, luz, água e escritório</t>
  </si>
  <si>
    <t>Incorporado como destaque sem alteração do total</t>
  </si>
  <si>
    <t>Criada aba Custeio_Espaco_Brasilia_DF; matriz do Núcleo revisada para evidenciar R$ 2,4 milhões em 48 meses e reduzir o complemento institucional remanescente para R$ 12,4592 milhões.</t>
  </si>
  <si>
    <t>Correção das siglas e equivalências diretivas conforme organogramas do usuário</t>
  </si>
  <si>
    <t>CPE como cargo máximo; CEO/RH como direção de pessoas; CTO como tecnologia/DEV; COO como campo/crise; estrutura 50 integrantes</t>
  </si>
  <si>
    <t>Matriz Nucleo_Governanca_Revisado refeita</t>
  </si>
  <si>
    <t>Preservado total do Núcleo Permanente em R$ 107 milhões, com complemento remanescente ajustado após recomposição de cargos.</t>
  </si>
  <si>
    <t>Valor no teto protocolar A (R$)</t>
  </si>
  <si>
    <t>% do A</t>
  </si>
  <si>
    <t>Valor integral demonstrado A+ (R$)</t>
  </si>
  <si>
    <t>% do A+</t>
  </si>
  <si>
    <t>Condição de conformidade</t>
  </si>
  <si>
    <t>Eixo I — Implantação: obras, equipamentos e padronização por tipologia</t>
  </si>
  <si>
    <t>Conforme aritmeticamente; exige refinamento por SINAPI/UF, composições especiais, BDI e matriz CLJ x Leonardo.</t>
  </si>
  <si>
    <t>Eixo I — Aquisição/regularização fundiária em até 15% das unidades</t>
  </si>
  <si>
    <t>Corrigido: valor precisa ser demonstrado como aquisição + regularização + due diligence + infraestrutura/adequação, não apenas VTN/INCRA.</t>
  </si>
  <si>
    <t>Eixo II — Operação e manutenção por 48 meses</t>
  </si>
  <si>
    <t>Inconsistência crítica corrigida: custo integral calculado é R$ 720 mi; teto de R$ 720 mi só fecha com cofinanciamento/contrapartida municipal ou redução de escopo.</t>
  </si>
  <si>
    <t>Eixo III — Capacitação anual e células estaduais/interestaduais</t>
  </si>
  <si>
    <t>Conforme na soma: 28 células x R$ 5,25 mi + coordenação/certificação + EAD/viagens/materiais.</t>
  </si>
  <si>
    <t>Núcleo permanente nacional: gestão, fiscalização, jurídico, financeiro e PMO</t>
  </si>
  <si>
    <t>Parcialmente conforme: folha demonstrada + complemento de escritório, auditoria, recrutamento, capacitação executiva e consultorias.</t>
  </si>
  <si>
    <t>Tecnologia, transparência, API, câmeras e evidências em tempo real</t>
  </si>
  <si>
    <t>Conforme aritmeticamente; exige termo de referência/cotações na fase executiva.</t>
  </si>
  <si>
    <t>Reserva de contingência técnica, cambial, fundiária e regulatória</t>
  </si>
  <si>
    <t>No teto A é contingência reduzida; para versão robusta recomenda-se 5% do subtotal integral.</t>
  </si>
  <si>
    <t>Comparar A e A+: A é protocolar com ressalvas; A+ demonstra custo integral sem contingência adicional.</t>
  </si>
  <si>
    <t>Diferença lacuna/cobertura se mantido o teto A</t>
  </si>
  <si>
    <t>Valor deve constar como contrapartida municipal, cofinanciamento, redução de escopo ou risco fiscal identificado.</t>
  </si>
  <si>
    <t>Nota organograma v1.2</t>
  </si>
  <si>
    <t>O organograma executivo CSO/CTO/COO/CPE/CFO/CEO-RH/CCO/CMO foi incorporado como qualificação do núcleo permanente, sem alteração automática dos cenários globais auditados. Qualquer aumento remuneratório deve ser demonstrado por fonte salarial específica e nova memória de cálculo.</t>
  </si>
  <si>
    <t>Contingência</t>
  </si>
  <si>
    <t>Total estimado (R$)</t>
  </si>
  <si>
    <t>A — Protocolo inicial com teto de R$ 4,9 bi</t>
  </si>
  <si>
    <t>Mantém valor já apresentado, mas explicita que manutenção integral não está totalmente coberta pelo orçamento central.</t>
  </si>
  <si>
    <t>Somente aceitável com ressalva expressa de cofinanciamento/contrapartida municipal ou redução de escopo de manutenção.</t>
  </si>
  <si>
    <t>Substitui a manutenção protocolar pela manutenção integral reconciliada; mantém a mesma contingência reduzida.</t>
  </si>
  <si>
    <t>Mais transparente para negociação inicial se o projeto manter a manutenção reconciliada no teto protocolar.</t>
  </si>
  <si>
    <t>Aplica contingência de 5% sobre subtotal integral, recomendável para risco fundiário, cambial, regulatório e escopo especial.</t>
  </si>
  <si>
    <t>Cenário tecnicamente mais defensável para negociação com financiadores e órgãos de controle.</t>
  </si>
  <si>
    <t>C — Maior aquisição fundiária, 30% das unidades</t>
  </si>
  <si>
    <t>Dobra a rubrica de terrenos e mantém manutenção integral e contingência de 5%.</t>
  </si>
  <si>
    <t>Usar se a cessão/concessão municipal se revelar inviável em grande escala.</t>
  </si>
  <si>
    <t>Status da fonte</t>
  </si>
  <si>
    <t>Direção estratégica</t>
  </si>
  <si>
    <t>CEO / Diretor-Executivo do Programa</t>
  </si>
  <si>
    <t>CBO apenas classifica; salário deve ser validado por PDET/RAIS/CAGED, SIORG e pesquisa específica.</t>
  </si>
  <si>
    <t>Diretor de Segurança Institucional</t>
  </si>
  <si>
    <t>1423-05</t>
  </si>
  <si>
    <t>Valor justificado pela criticidade e responsabilidade nacional; exige demonstrativo salarial.</t>
  </si>
  <si>
    <t>Diretor de Projetos e Obras</t>
  </si>
  <si>
    <t>Valor justificado pela coordenação de obra nacional; validar por referências públicas e mercado.</t>
  </si>
  <si>
    <t>Diretor Jurídico e Compliance</t>
  </si>
  <si>
    <t>1219-05</t>
  </si>
  <si>
    <t>Exige compatibilidade com responsabilidade de integridade, contratos e prestação de contas.</t>
  </si>
  <si>
    <t>Diretor Financeiro, Captação e Parcerias</t>
  </si>
  <si>
    <t>1231-05</t>
  </si>
  <si>
    <t>Inclui funding, emendas, parceiros nacionais/internacionais e sustentabilidade da OSCIP.</t>
  </si>
  <si>
    <t>Coordenação nacional</t>
  </si>
  <si>
    <t>Coordenação Nacional de Engenharia</t>
  </si>
  <si>
    <t>1426-15</t>
  </si>
  <si>
    <t>Validar com PDET/RAIS/CAGED e referências de engenharia pública/privada.</t>
  </si>
  <si>
    <t>Coordenação Nacional de Operação e Manutenção</t>
  </si>
  <si>
    <t>1426-20</t>
  </si>
  <si>
    <t>Validar com referências salariais públicas e pesquisa de mercado.</t>
  </si>
  <si>
    <t>1312-05</t>
  </si>
  <si>
    <t>Validar com referências educacionais e segurança pública.</t>
  </si>
  <si>
    <t>Coordenação de Tecnologia, Dados e Transparência</t>
  </si>
  <si>
    <t>1425-25</t>
  </si>
  <si>
    <t>Valor deve cobrir API, dados, auditoria digital e segurança da informação.</t>
  </si>
  <si>
    <t>Controller / Prestação de Contas</t>
  </si>
  <si>
    <t>2522-05</t>
  </si>
  <si>
    <t>Crítico para MJSP, emendas e eventual financiador internacional.</t>
  </si>
  <si>
    <t>Coordenação regional</t>
  </si>
  <si>
    <t>Coordenadores Regionais</t>
  </si>
  <si>
    <t>Cinco macrorregiões; validar por escopo e comparáveis.</t>
  </si>
  <si>
    <t>Coordenação estadual</t>
  </si>
  <si>
    <t>Coordenadores Estaduais de Ativação e Capacitação</t>
  </si>
  <si>
    <t>Base para interface municipal e células de treinamento.</t>
  </si>
  <si>
    <t>Engenharia/fiscalização</t>
  </si>
  <si>
    <t>Engenheiros Seniores Regionais</t>
  </si>
  <si>
    <t>2142-05</t>
  </si>
  <si>
    <t>Fiscalização de clusters; ART/RRT e relatórios técnicos.</t>
  </si>
  <si>
    <t>Fiscais de Obra / Analistas Técnicos</t>
  </si>
  <si>
    <t>Quantidade proporcional à simultaneidade das obras.</t>
  </si>
  <si>
    <t>Jurídico/regional</t>
  </si>
  <si>
    <t>Advogados Regionais</t>
  </si>
  <si>
    <t>Acompanham terrenos, instrumentos municipais e contratos.</t>
  </si>
  <si>
    <t>Administração</t>
  </si>
  <si>
    <t>Analistas de Prestação de Contas</t>
  </si>
  <si>
    <t>2522-10</t>
  </si>
  <si>
    <t>Base de prestação de contas e trilha documental.</t>
  </si>
  <si>
    <t>Analistas de Compras e Contratos</t>
  </si>
  <si>
    <t>Planejamento de contratações e compliance documental.</t>
  </si>
  <si>
    <t>Analistas Financeiros</t>
  </si>
  <si>
    <t>Controle financeiro, pagamentos e conciliações.</t>
  </si>
  <si>
    <t>Assistentes Administrativos</t>
  </si>
  <si>
    <t>Apoio administrativo nacional e regional.</t>
  </si>
  <si>
    <t>Comunicação</t>
  </si>
  <si>
    <t>Analistas de Comunicação Institucional</t>
  </si>
  <si>
    <t>Transparência ativa, relacionamento institucional e publicações.</t>
  </si>
  <si>
    <t>Analistas de Monitoramento de Dados</t>
  </si>
  <si>
    <t>2124-05</t>
  </si>
  <si>
    <t>Monitoramento de API, câmeras, cronograma e evidências.</t>
  </si>
  <si>
    <t>Suporte técnico / Helpdesk de Transparência</t>
  </si>
  <si>
    <t>Suporte a municípios, investidores/analistas e usuários internos.</t>
  </si>
  <si>
    <t>Secretaria executiva</t>
  </si>
  <si>
    <t>Secretaria/Assessoria Executiva</t>
  </si>
  <si>
    <t>Agenda, documentos estratégicos e suporte à direção.</t>
  </si>
  <si>
    <t>Escritório central, recrutamento, capacitação executiva, auditorias externas, consultorias e reserva trabalhista</t>
  </si>
  <si>
    <t>Rubrica de reconciliação necessária para demonstrar o total de R$ 107 mi.</t>
  </si>
  <si>
    <t>Total reconciliado.</t>
  </si>
  <si>
    <t>Achado</t>
  </si>
  <si>
    <t>Classificação</t>
  </si>
  <si>
    <t>Impacto</t>
  </si>
  <si>
    <t>Correção aplicada</t>
  </si>
  <si>
    <t>A planilha protocolável anterior não possuía fórmulas dinâmicas; os valores estavam fixados.</t>
  </si>
  <si>
    <t>Metodológico</t>
  </si>
  <si>
    <t>Dificulta verificação por terceiros.</t>
  </si>
  <si>
    <t>Planilha revisada inclui fórmulas nas abas centrais e aba de rastreabilidade.</t>
  </si>
  <si>
    <t>Rubrica de terrenos no resumo era R$ 285 mi, mas a aba detalhada somava apenas R$ 44,76 mi.</t>
  </si>
  <si>
    <t>Crítico</t>
  </si>
  <si>
    <t>Compromete a demonstração do orçamento fundiário.</t>
  </si>
  <si>
    <t>Aba Terrenos corrigida para 150 aquisições x R$ 1,9 mi = R$ 285 mi, com ressalva de laudo obrigatório.</t>
  </si>
  <si>
    <t>Manutenção integral calculada pelo ramp-up somava R$ 720 mi, mas o resumo trazia R$ 720 mi.</t>
  </si>
  <si>
    <t>Subestimação de R$ 579,9168 mi se o projeto assumir todos os custos locais.</t>
  </si>
  <si>
    <t>Resumo auditado separa cenário A protocolar de cenário A+/B integral e identifica lacuna/contrapartida.</t>
  </si>
  <si>
    <t>Cargos estavam classificados por CBO, mas salários não estavam demonstrados por extração salarial oficial.</t>
  </si>
  <si>
    <t>Importante</t>
  </si>
  <si>
    <t>Pode gerar questionamento sobre remunerações de alta direção e equipes técnicas.</t>
  </si>
  <si>
    <t>Rastreabilidade separa nomenclatura CBO de comprovação salarial e exige anexo PDET/RAIS/CAGED/SIORG.</t>
  </si>
  <si>
    <t>Núcleo permanente de R$ 107 mi não estava reconciliado com a folha detalhada.</t>
  </si>
  <si>
    <t>Diferença não explicada no anexo.</t>
  </si>
  <si>
    <t>Incluída rubrica de complemento para escritório, auditoria, capacitação executiva, recrutamento e consultorias.</t>
  </si>
  <si>
    <t>% do Total</t>
  </si>
  <si>
    <t>Cenário A protocolar memória técnica consolidada</t>
  </si>
  <si>
    <t>Núcleo Permanente Nacional, 50 integrantes</t>
  </si>
  <si>
    <t>Tecnologia, transparência, API pública e evidências</t>
  </si>
  <si>
    <t>TOTAL memória técnica consolidada</t>
  </si>
  <si>
    <t>Teto protocolar mantido</t>
  </si>
  <si>
    <t>Instrutores titulares cedidos</t>
  </si>
  <si>
    <t>Salário médio + encargos/mês (R$)</t>
  </si>
  <si>
    <t>Subtotal anual (R$)</t>
  </si>
  <si>
    <t>Subtotal cessão funcional</t>
  </si>
  <si>
    <t>Reserva técnica variação salarial</t>
  </si>
  <si>
    <t>TOTAL ECONOMICIDADE FEDERATIVA</t>
  </si>
  <si>
    <t>Diferença (R$)</t>
  </si>
  <si>
    <t>Soma do Resumo Integrado</t>
  </si>
  <si>
    <t>Soma Cronograma Financeiro</t>
  </si>
  <si>
    <t>Total Eixo I</t>
  </si>
  <si>
    <t>Total Eixo III Revisado</t>
  </si>
  <si>
    <t>Total Tecnologia</t>
  </si>
  <si>
    <t>Economicidade Federativa</t>
  </si>
  <si>
    <t>Margem economicidade menos diferença lacuna/cobertura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</si>
</sst>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\ #,##0.00;[Red]\-&quot;R$&quot;\ #,##0.00"/>
    <numFmt numFmtId="181" formatCode="&quot;R$&quot;\ #,##0.00"/>
  </numFmts>
  <fonts count="26">
    <font>
      <sz val="11"/>
      <color theme="1"/>
      <name val="Calibri"/>
      <charset val="134"/>
      <scheme val="minor"/>
    </font>
    <font>
      <b/>
      <sz val="11"/>
      <color rgb="FFFFFFFF"/>
      <name val="Calibri"/>
      <charset val="134"/>
    </font>
    <font>
      <b/>
      <sz val="11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b/>
      <sz val="11"/>
      <color rgb="FF1F4E79"/>
      <name val="Calibri"/>
      <charset val="134"/>
    </font>
    <font>
      <b/>
      <sz val="11"/>
      <color rgb="FF1F1F1F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1F4E7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>
      <alignment vertical="center"/>
    </xf>
    <xf numFmtId="177" fontId="6" fillId="0" borderId="0">
      <alignment vertical="center"/>
    </xf>
    <xf numFmtId="9" fontId="6" fillId="0" borderId="0">
      <alignment vertical="center"/>
    </xf>
    <xf numFmtId="178" fontId="6" fillId="0" borderId="0">
      <alignment vertical="center"/>
    </xf>
    <xf numFmtId="179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7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8" borderId="8">
      <alignment vertical="center"/>
    </xf>
    <xf numFmtId="0" fontId="16" fillId="9" borderId="9">
      <alignment vertical="center"/>
    </xf>
    <xf numFmtId="0" fontId="17" fillId="9" borderId="8">
      <alignment vertical="center"/>
    </xf>
    <xf numFmtId="0" fontId="18" fillId="10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5" fillId="35" borderId="0">
      <alignment vertical="center"/>
    </xf>
    <xf numFmtId="0" fontId="25" fillId="36" borderId="0">
      <alignment vertical="center"/>
    </xf>
    <xf numFmtId="0" fontId="24" fillId="37" borderId="0">
      <alignment vertical="center"/>
    </xf>
  </cellStyleXfs>
  <cellXfs count="31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180" fontId="0" fillId="3" borderId="1" xfId="0" applyNumberForma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180" fontId="0" fillId="0" borderId="1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10" fontId="0" fillId="0" borderId="1" xfId="0" applyNumberFormat="1" applyBorder="1" applyAlignment="1">
      <alignment vertical="top" wrapText="1"/>
    </xf>
    <xf numFmtId="180" fontId="0" fillId="0" borderId="2" xfId="0" applyNumberForma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180" fontId="2" fillId="4" borderId="2" xfId="0" applyNumberFormat="1" applyFont="1" applyFill="1" applyBorder="1" applyAlignment="1">
      <alignment vertical="top" wrapText="1"/>
    </xf>
    <xf numFmtId="180" fontId="2" fillId="4" borderId="1" xfId="0" applyNumberFormat="1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181" fontId="0" fillId="0" borderId="1" xfId="0" applyNumberFormat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80" fontId="2" fillId="3" borderId="1" xfId="0" applyNumberFormat="1" applyFont="1" applyFill="1" applyBorder="1" applyAlignment="1">
      <alignment vertical="top" wrapText="1"/>
    </xf>
    <xf numFmtId="10" fontId="2" fillId="3" borderId="1" xfId="0" applyNumberFormat="1" applyFont="1" applyFill="1" applyBorder="1" applyAlignment="1">
      <alignment vertical="top" wrapText="1"/>
    </xf>
    <xf numFmtId="10" fontId="0" fillId="4" borderId="1" xfId="0" applyNumberFormat="1" applyFill="1" applyBorder="1" applyAlignment="1">
      <alignment vertical="top" wrapText="1"/>
    </xf>
    <xf numFmtId="181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0" borderId="1" xfId="0" applyNumberForma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B15"/>
  <sheetViews>
    <sheetView showGridLines="0"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1"/>
  <cols>
    <col min="1" max="1" width="36" customWidth="1"/>
    <col min="2" max="2" width="70" customWidth="1"/>
  </cols>
  <sheetData>
    <row r="1" spans="1:2">
      <c r="A1" s="14" t="s">
        <v>0</v>
      </c>
      <c r="B1" s="14" t="s">
        <v>1</v>
      </c>
    </row>
    <row r="2" spans="1:2">
      <c r="A2" s="5" t="s">
        <v>2</v>
      </c>
      <c r="B2" s="5" t="s">
        <v>3</v>
      </c>
    </row>
    <row r="3" spans="1:2">
      <c r="A3" s="5" t="s">
        <v>4</v>
      </c>
      <c r="B3" s="5" t="s">
        <v>5</v>
      </c>
    </row>
    <row r="4" spans="1:2">
      <c r="A4" s="5" t="s">
        <v>6</v>
      </c>
      <c r="B4" s="5" t="s">
        <v>7</v>
      </c>
    </row>
    <row r="5" spans="1:2">
      <c r="A5" s="5" t="s">
        <v>8</v>
      </c>
      <c r="B5" s="5" t="s">
        <v>9</v>
      </c>
    </row>
    <row r="6" spans="1:2">
      <c r="A6" s="5" t="s">
        <v>10</v>
      </c>
      <c r="B6" s="5" t="s">
        <v>11</v>
      </c>
    </row>
    <row r="7" spans="1:2">
      <c r="A7" s="5" t="s">
        <v>12</v>
      </c>
      <c r="B7" s="5" t="s">
        <v>13</v>
      </c>
    </row>
    <row r="8" spans="1:2">
      <c r="A8" s="5" t="s">
        <v>14</v>
      </c>
      <c r="B8" s="5" t="s">
        <v>15</v>
      </c>
    </row>
    <row r="9" spans="1:2">
      <c r="A9" s="5" t="s">
        <v>16</v>
      </c>
      <c r="B9" s="5" t="s">
        <v>17</v>
      </c>
    </row>
    <row r="10" spans="1:2">
      <c r="A10" s="5" t="s">
        <v>18</v>
      </c>
      <c r="B10" s="5" t="s">
        <v>19</v>
      </c>
    </row>
    <row r="11" spans="1:2">
      <c r="A11" s="5" t="s">
        <v>20</v>
      </c>
      <c r="B11" s="15">
        <v>4900000000</v>
      </c>
    </row>
    <row r="12" spans="1:2">
      <c r="A12" s="5" t="s">
        <v>21</v>
      </c>
      <c r="B12" s="5" t="s">
        <v>22</v>
      </c>
    </row>
    <row r="13" spans="1:2">
      <c r="A13" s="5" t="s">
        <v>23</v>
      </c>
      <c r="B13" s="5" t="s">
        <v>24</v>
      </c>
    </row>
    <row r="14" spans="1:2">
      <c r="A14" s="5" t="s">
        <v>25</v>
      </c>
      <c r="B14" s="5" t="s">
        <v>26</v>
      </c>
    </row>
    <row r="15" spans="1:2">
      <c r="A15" s="5" t="s">
        <v>27</v>
      </c>
      <c r="B15" s="15">
        <v>676000000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K63"/>
  <sheetViews>
    <sheetView showGridLines="0" workbookViewId="0">
      <pane ySplit="1" topLeftCell="A2" activePane="bottomLeft" state="frozen"/>
      <selection/>
      <selection pane="bottomLeft" activeCell="K3" sqref="K3"/>
    </sheetView>
  </sheetViews>
  <sheetFormatPr defaultColWidth="9" defaultRowHeight="14.4"/>
  <cols>
    <col min="1" max="1" width="13" customWidth="1"/>
    <col min="2" max="2" width="18.7777777777778" customWidth="1"/>
    <col min="3" max="3" width="9.66666666666667" customWidth="1"/>
    <col min="4" max="4" width="5.88888888888889" customWidth="1"/>
    <col min="5" max="5" width="13" customWidth="1"/>
    <col min="6" max="6" width="14.1111111111111" customWidth="1"/>
    <col min="7" max="7" width="13.8888888888889" customWidth="1"/>
    <col min="8" max="8" width="15.2222222222222" customWidth="1"/>
    <col min="9" max="9" width="19.1111111111111" customWidth="1"/>
    <col min="10" max="10" width="22.7777777777778" customWidth="1"/>
    <col min="11" max="11" width="60.8888888888889" customWidth="1"/>
  </cols>
  <sheetData>
    <row r="1" ht="45" customHeight="1" spans="1:11">
      <c r="A1" s="14" t="s">
        <v>360</v>
      </c>
      <c r="B1" s="14" t="s">
        <v>361</v>
      </c>
      <c r="C1" s="14" t="s">
        <v>362</v>
      </c>
      <c r="D1" s="14" t="s">
        <v>363</v>
      </c>
      <c r="E1" s="14" t="s">
        <v>364</v>
      </c>
      <c r="F1" s="14" t="s">
        <v>365</v>
      </c>
      <c r="G1" s="14" t="s">
        <v>366</v>
      </c>
      <c r="H1" s="14" t="s">
        <v>323</v>
      </c>
      <c r="I1" s="14" t="s">
        <v>367</v>
      </c>
      <c r="J1" s="14" t="s">
        <v>368</v>
      </c>
      <c r="K1" s="14" t="s">
        <v>369</v>
      </c>
    </row>
    <row r="2" ht="28.8" customHeight="1" spans="1:11">
      <c r="A2" s="5" t="s">
        <v>370</v>
      </c>
      <c r="B2" s="5" t="s">
        <v>371</v>
      </c>
      <c r="C2" s="5" t="s">
        <v>372</v>
      </c>
      <c r="D2" s="5">
        <v>1</v>
      </c>
      <c r="E2" s="15">
        <v>50000</v>
      </c>
      <c r="F2" s="22">
        <f t="shared" ref="F2:F10" si="0">E2*0.36</f>
        <v>18000</v>
      </c>
      <c r="G2" s="15">
        <v>5000</v>
      </c>
      <c r="H2" s="22">
        <f t="shared" ref="H2:H10" si="1">D2*(E2+F2+G2)</f>
        <v>73000</v>
      </c>
      <c r="I2" s="22">
        <f t="shared" ref="I2:I10" si="2">H2*48</f>
        <v>3504000</v>
      </c>
      <c r="J2" s="5" t="s">
        <v>373</v>
      </c>
      <c r="K2" s="5" t="s">
        <v>374</v>
      </c>
    </row>
    <row r="3" ht="28.8" customHeight="1" spans="1:11">
      <c r="A3" s="5" t="s">
        <v>375</v>
      </c>
      <c r="B3" s="5" t="s">
        <v>376</v>
      </c>
      <c r="C3" s="5" t="s">
        <v>372</v>
      </c>
      <c r="D3" s="5">
        <v>1</v>
      </c>
      <c r="E3" s="15">
        <v>65000</v>
      </c>
      <c r="F3" s="22">
        <f t="shared" si="0"/>
        <v>23400</v>
      </c>
      <c r="G3" s="15">
        <v>3000</v>
      </c>
      <c r="H3" s="22">
        <f t="shared" si="1"/>
        <v>91400</v>
      </c>
      <c r="I3" s="22">
        <f t="shared" si="2"/>
        <v>4387200</v>
      </c>
      <c r="J3" s="5" t="s">
        <v>377</v>
      </c>
      <c r="K3" s="5" t="s">
        <v>378</v>
      </c>
    </row>
    <row r="4" ht="28.8" customHeight="1" spans="1:11">
      <c r="A4" s="5" t="s">
        <v>379</v>
      </c>
      <c r="B4" s="5" t="s">
        <v>380</v>
      </c>
      <c r="C4" s="5" t="s">
        <v>381</v>
      </c>
      <c r="D4" s="5">
        <v>1</v>
      </c>
      <c r="E4" s="15">
        <v>40000</v>
      </c>
      <c r="F4" s="22">
        <f t="shared" si="0"/>
        <v>14400</v>
      </c>
      <c r="G4" s="15">
        <v>6000</v>
      </c>
      <c r="H4" s="22">
        <f t="shared" si="1"/>
        <v>60400</v>
      </c>
      <c r="I4" s="22">
        <f t="shared" si="2"/>
        <v>2899200</v>
      </c>
      <c r="J4" s="5" t="s">
        <v>382</v>
      </c>
      <c r="K4" s="5" t="s">
        <v>383</v>
      </c>
    </row>
    <row r="5" ht="28.8" customHeight="1" spans="1:11">
      <c r="A5" s="5" t="s">
        <v>384</v>
      </c>
      <c r="B5" s="5" t="s">
        <v>385</v>
      </c>
      <c r="C5" s="5" t="s">
        <v>386</v>
      </c>
      <c r="D5" s="5">
        <v>1</v>
      </c>
      <c r="E5" s="15">
        <v>38000</v>
      </c>
      <c r="F5" s="22">
        <f t="shared" si="0"/>
        <v>13680</v>
      </c>
      <c r="G5" s="15">
        <v>3000</v>
      </c>
      <c r="H5" s="22">
        <f t="shared" si="1"/>
        <v>54680</v>
      </c>
      <c r="I5" s="22">
        <f t="shared" si="2"/>
        <v>2624640</v>
      </c>
      <c r="J5" s="5" t="s">
        <v>387</v>
      </c>
      <c r="K5" s="5" t="s">
        <v>388</v>
      </c>
    </row>
    <row r="6" ht="28.8" customHeight="1" spans="1:11">
      <c r="A6" s="5" t="s">
        <v>389</v>
      </c>
      <c r="B6" s="5" t="s">
        <v>390</v>
      </c>
      <c r="C6" s="5" t="s">
        <v>391</v>
      </c>
      <c r="D6" s="5">
        <v>1</v>
      </c>
      <c r="E6" s="15">
        <v>35000</v>
      </c>
      <c r="F6" s="22">
        <f t="shared" si="0"/>
        <v>12600</v>
      </c>
      <c r="G6" s="15">
        <v>2500</v>
      </c>
      <c r="H6" s="22">
        <f t="shared" si="1"/>
        <v>50100</v>
      </c>
      <c r="I6" s="22">
        <f t="shared" si="2"/>
        <v>2404800</v>
      </c>
      <c r="J6" s="5" t="s">
        <v>392</v>
      </c>
      <c r="K6" s="5" t="s">
        <v>393</v>
      </c>
    </row>
    <row r="7" ht="45" customHeight="1" spans="1:11">
      <c r="A7" s="5" t="s">
        <v>394</v>
      </c>
      <c r="B7" s="5" t="s">
        <v>395</v>
      </c>
      <c r="C7" s="5" t="s">
        <v>396</v>
      </c>
      <c r="D7" s="5">
        <v>1</v>
      </c>
      <c r="E7" s="15">
        <v>34000</v>
      </c>
      <c r="F7" s="22">
        <f t="shared" si="0"/>
        <v>12240</v>
      </c>
      <c r="G7" s="15">
        <v>2500</v>
      </c>
      <c r="H7" s="22">
        <f t="shared" si="1"/>
        <v>48740</v>
      </c>
      <c r="I7" s="22">
        <f t="shared" si="2"/>
        <v>2339520</v>
      </c>
      <c r="J7" s="5" t="s">
        <v>397</v>
      </c>
      <c r="K7" s="5" t="s">
        <v>398</v>
      </c>
    </row>
    <row r="8" ht="28.8" customHeight="1" spans="1:11">
      <c r="A8" s="5" t="s">
        <v>399</v>
      </c>
      <c r="B8" s="5" t="s">
        <v>400</v>
      </c>
      <c r="C8" s="5" t="s">
        <v>401</v>
      </c>
      <c r="D8" s="5">
        <v>1</v>
      </c>
      <c r="E8" s="15">
        <v>33000</v>
      </c>
      <c r="F8" s="22">
        <f t="shared" si="0"/>
        <v>11880</v>
      </c>
      <c r="G8" s="15">
        <v>2500</v>
      </c>
      <c r="H8" s="22">
        <f t="shared" si="1"/>
        <v>47380</v>
      </c>
      <c r="I8" s="22">
        <f t="shared" si="2"/>
        <v>2274240</v>
      </c>
      <c r="J8" s="5" t="s">
        <v>402</v>
      </c>
      <c r="K8" s="5" t="s">
        <v>403</v>
      </c>
    </row>
    <row r="9" ht="22" customHeight="1" spans="1:11">
      <c r="A9" s="5" t="s">
        <v>404</v>
      </c>
      <c r="B9" s="5" t="s">
        <v>405</v>
      </c>
      <c r="C9" s="5" t="s">
        <v>406</v>
      </c>
      <c r="D9" s="5">
        <v>1</v>
      </c>
      <c r="E9" s="15">
        <v>33000</v>
      </c>
      <c r="F9" s="22">
        <f t="shared" si="0"/>
        <v>11880</v>
      </c>
      <c r="G9" s="15">
        <v>2500</v>
      </c>
      <c r="H9" s="22">
        <f t="shared" si="1"/>
        <v>47380</v>
      </c>
      <c r="I9" s="22">
        <f t="shared" si="2"/>
        <v>2274240</v>
      </c>
      <c r="J9" s="5" t="s">
        <v>407</v>
      </c>
      <c r="K9" s="5" t="s">
        <v>408</v>
      </c>
    </row>
    <row r="10" ht="43.2" customHeight="1" spans="1:11">
      <c r="A10" s="5" t="s">
        <v>409</v>
      </c>
      <c r="B10" s="5" t="s">
        <v>410</v>
      </c>
      <c r="C10" s="5" t="s">
        <v>411</v>
      </c>
      <c r="D10" s="5">
        <v>1</v>
      </c>
      <c r="E10" s="15">
        <v>28000</v>
      </c>
      <c r="F10" s="22">
        <f t="shared" si="0"/>
        <v>10080</v>
      </c>
      <c r="G10" s="15">
        <v>2000</v>
      </c>
      <c r="H10" s="22">
        <f t="shared" si="1"/>
        <v>40080</v>
      </c>
      <c r="I10" s="22">
        <f t="shared" si="2"/>
        <v>1923840</v>
      </c>
      <c r="J10" s="5" t="s">
        <v>412</v>
      </c>
      <c r="K10" s="5" t="s">
        <v>413</v>
      </c>
    </row>
    <row r="11" spans="1:11">
      <c r="A11" s="5" t="s">
        <v>414</v>
      </c>
      <c r="B11" s="5" t="s">
        <v>215</v>
      </c>
      <c r="C11" s="5" t="s">
        <v>215</v>
      </c>
      <c r="D11" s="23">
        <f>SUM(D2:D10)</f>
        <v>9</v>
      </c>
      <c r="E11" s="5" t="s">
        <v>215</v>
      </c>
      <c r="F11" s="5" t="s">
        <v>215</v>
      </c>
      <c r="G11" s="5" t="s">
        <v>215</v>
      </c>
      <c r="H11" s="22">
        <f>SUM(H2:H10)</f>
        <v>513160</v>
      </c>
      <c r="I11" s="22">
        <f>SUM(I2:I10)</f>
        <v>24631680</v>
      </c>
      <c r="J11" s="5" t="s">
        <v>215</v>
      </c>
      <c r="K11" s="5" t="s">
        <v>215</v>
      </c>
    </row>
    <row r="12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30" customHeight="1" spans="1:11">
      <c r="A13" s="5" t="s">
        <v>415</v>
      </c>
      <c r="B13" s="5" t="s">
        <v>416</v>
      </c>
      <c r="C13" s="5" t="s">
        <v>362</v>
      </c>
      <c r="D13" s="5" t="s">
        <v>363</v>
      </c>
      <c r="E13" s="5" t="s">
        <v>364</v>
      </c>
      <c r="F13" s="5" t="s">
        <v>366</v>
      </c>
      <c r="G13" s="5" t="s">
        <v>323</v>
      </c>
      <c r="H13" s="5" t="s">
        <v>367</v>
      </c>
      <c r="I13" s="5" t="s">
        <v>368</v>
      </c>
      <c r="J13" s="5"/>
      <c r="K13" s="5"/>
    </row>
    <row r="14" ht="30" customHeight="1" spans="1:11">
      <c r="A14" s="5" t="s">
        <v>417</v>
      </c>
      <c r="B14" s="5" t="s">
        <v>384</v>
      </c>
      <c r="C14" s="5" t="s">
        <v>418</v>
      </c>
      <c r="D14" s="5">
        <v>1</v>
      </c>
      <c r="E14" s="15">
        <v>20000</v>
      </c>
      <c r="F14" s="15">
        <v>1000</v>
      </c>
      <c r="G14" s="22">
        <f t="shared" ref="G14:G22" si="3">D14*(E14*1.36+F14)</f>
        <v>28200</v>
      </c>
      <c r="H14" s="22">
        <f t="shared" ref="H14:H22" si="4">G14*48</f>
        <v>1353600</v>
      </c>
      <c r="I14" s="5" t="s">
        <v>419</v>
      </c>
      <c r="J14" s="5"/>
      <c r="K14" s="5"/>
    </row>
    <row r="15" ht="45" customHeight="1" spans="1:11">
      <c r="A15" s="5" t="s">
        <v>420</v>
      </c>
      <c r="B15" s="5" t="s">
        <v>379</v>
      </c>
      <c r="C15" s="5" t="s">
        <v>421</v>
      </c>
      <c r="D15" s="5">
        <v>1</v>
      </c>
      <c r="E15" s="15">
        <v>22000</v>
      </c>
      <c r="F15" s="15">
        <v>2500</v>
      </c>
      <c r="G15" s="22">
        <f t="shared" si="3"/>
        <v>32420</v>
      </c>
      <c r="H15" s="22">
        <f t="shared" si="4"/>
        <v>1556160</v>
      </c>
      <c r="I15" s="5" t="s">
        <v>422</v>
      </c>
      <c r="J15" s="5"/>
      <c r="K15" s="5"/>
    </row>
    <row r="16" ht="45" customHeight="1" spans="1:11">
      <c r="A16" s="5" t="s">
        <v>423</v>
      </c>
      <c r="B16" s="5" t="s">
        <v>370</v>
      </c>
      <c r="C16" s="5" t="s">
        <v>421</v>
      </c>
      <c r="D16" s="5">
        <v>1</v>
      </c>
      <c r="E16" s="15">
        <v>25000</v>
      </c>
      <c r="F16" s="15">
        <v>1500</v>
      </c>
      <c r="G16" s="22">
        <f t="shared" si="3"/>
        <v>35500</v>
      </c>
      <c r="H16" s="22">
        <f t="shared" si="4"/>
        <v>1704000</v>
      </c>
      <c r="I16" s="5" t="s">
        <v>424</v>
      </c>
      <c r="J16" s="5" t="s">
        <v>425</v>
      </c>
      <c r="K16" s="5"/>
    </row>
    <row r="17" spans="1:11">
      <c r="A17" s="5" t="s">
        <v>426</v>
      </c>
      <c r="B17" s="5" t="s">
        <v>370</v>
      </c>
      <c r="C17" s="5" t="s">
        <v>427</v>
      </c>
      <c r="D17" s="5">
        <v>1</v>
      </c>
      <c r="E17" s="15">
        <v>20000</v>
      </c>
      <c r="F17" s="15">
        <v>1000</v>
      </c>
      <c r="G17" s="22">
        <f t="shared" si="3"/>
        <v>28200</v>
      </c>
      <c r="H17" s="22">
        <f t="shared" si="4"/>
        <v>1353600</v>
      </c>
      <c r="I17" s="5" t="s">
        <v>428</v>
      </c>
      <c r="J17" s="5"/>
      <c r="K17" s="5"/>
    </row>
    <row r="18" ht="30" customHeight="1" spans="1:11">
      <c r="A18" s="5" t="s">
        <v>429</v>
      </c>
      <c r="B18" s="5" t="s">
        <v>404</v>
      </c>
      <c r="C18" s="5" t="s">
        <v>406</v>
      </c>
      <c r="D18" s="5">
        <v>1</v>
      </c>
      <c r="E18" s="15">
        <v>18000</v>
      </c>
      <c r="F18" s="15">
        <v>1000</v>
      </c>
      <c r="G18" s="22">
        <f t="shared" si="3"/>
        <v>25480</v>
      </c>
      <c r="H18" s="22">
        <f t="shared" si="4"/>
        <v>1223040</v>
      </c>
      <c r="I18" s="5" t="s">
        <v>430</v>
      </c>
      <c r="J18" s="5"/>
      <c r="K18" s="5"/>
    </row>
    <row r="19" ht="45" customHeight="1" spans="1:11">
      <c r="A19" s="5" t="s">
        <v>431</v>
      </c>
      <c r="B19" s="5" t="s">
        <v>409</v>
      </c>
      <c r="C19" s="5" t="s">
        <v>432</v>
      </c>
      <c r="D19" s="5">
        <v>1</v>
      </c>
      <c r="E19" s="15">
        <v>16000</v>
      </c>
      <c r="F19" s="15">
        <v>1000</v>
      </c>
      <c r="G19" s="22">
        <f t="shared" si="3"/>
        <v>22760</v>
      </c>
      <c r="H19" s="22">
        <f t="shared" si="4"/>
        <v>1092480</v>
      </c>
      <c r="I19" s="5" t="s">
        <v>433</v>
      </c>
      <c r="J19" s="5"/>
      <c r="K19" s="5"/>
    </row>
    <row r="20" ht="45" customHeight="1" spans="1:11">
      <c r="A20" s="5" t="s">
        <v>434</v>
      </c>
      <c r="B20" s="5" t="s">
        <v>394</v>
      </c>
      <c r="C20" s="5" t="s">
        <v>435</v>
      </c>
      <c r="D20" s="5">
        <v>1</v>
      </c>
      <c r="E20" s="15">
        <v>20000</v>
      </c>
      <c r="F20" s="15">
        <v>1500</v>
      </c>
      <c r="G20" s="22">
        <f t="shared" si="3"/>
        <v>28700</v>
      </c>
      <c r="H20" s="22">
        <f t="shared" si="4"/>
        <v>1377600</v>
      </c>
      <c r="I20" s="5" t="s">
        <v>436</v>
      </c>
      <c r="J20" s="5"/>
      <c r="K20" s="5"/>
    </row>
    <row r="21" ht="30" customHeight="1" spans="1:11">
      <c r="A21" s="5" t="s">
        <v>437</v>
      </c>
      <c r="B21" s="5" t="s">
        <v>389</v>
      </c>
      <c r="C21" s="5" t="s">
        <v>438</v>
      </c>
      <c r="D21" s="5">
        <v>1</v>
      </c>
      <c r="E21" s="15">
        <v>18000</v>
      </c>
      <c r="F21" s="15">
        <v>1000</v>
      </c>
      <c r="G21" s="22">
        <f t="shared" si="3"/>
        <v>25480</v>
      </c>
      <c r="H21" s="22">
        <f t="shared" si="4"/>
        <v>1223040</v>
      </c>
      <c r="I21" s="5" t="s">
        <v>439</v>
      </c>
      <c r="J21" s="5"/>
      <c r="K21" s="5"/>
    </row>
    <row r="22" ht="45" customHeight="1" spans="1:11">
      <c r="A22" s="5" t="s">
        <v>440</v>
      </c>
      <c r="B22" s="5" t="s">
        <v>399</v>
      </c>
      <c r="C22" s="5" t="s">
        <v>441</v>
      </c>
      <c r="D22" s="5">
        <v>1</v>
      </c>
      <c r="E22" s="15">
        <v>18000</v>
      </c>
      <c r="F22" s="15">
        <v>1000</v>
      </c>
      <c r="G22" s="22">
        <f t="shared" si="3"/>
        <v>25480</v>
      </c>
      <c r="H22" s="22">
        <f t="shared" si="4"/>
        <v>1223040</v>
      </c>
      <c r="I22" s="5" t="s">
        <v>442</v>
      </c>
      <c r="J22" s="5"/>
      <c r="K22" s="5"/>
    </row>
    <row r="23" spans="1:11">
      <c r="A23" s="5" t="s">
        <v>443</v>
      </c>
      <c r="B23" s="5" t="s">
        <v>215</v>
      </c>
      <c r="C23" s="5" t="s">
        <v>215</v>
      </c>
      <c r="D23" s="23">
        <f>SUM(D14:D22)</f>
        <v>9</v>
      </c>
      <c r="E23" s="5" t="s">
        <v>215</v>
      </c>
      <c r="F23" s="5" t="s">
        <v>215</v>
      </c>
      <c r="G23" s="22">
        <f>SUM(G14:G22)</f>
        <v>252220</v>
      </c>
      <c r="H23" s="22">
        <f>SUM(H14:H22)</f>
        <v>12106560</v>
      </c>
      <c r="I23" s="5" t="s">
        <v>215</v>
      </c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ht="30" customHeight="1" spans="1:11">
      <c r="A25" s="5" t="s">
        <v>444</v>
      </c>
      <c r="B25" s="5" t="s">
        <v>416</v>
      </c>
      <c r="C25" s="5" t="s">
        <v>362</v>
      </c>
      <c r="D25" s="5" t="s">
        <v>363</v>
      </c>
      <c r="E25" s="5" t="s">
        <v>364</v>
      </c>
      <c r="F25" s="5" t="s">
        <v>366</v>
      </c>
      <c r="G25" s="5" t="s">
        <v>275</v>
      </c>
      <c r="H25" s="5" t="s">
        <v>367</v>
      </c>
      <c r="I25" s="5"/>
      <c r="J25" s="5"/>
      <c r="K25" s="5"/>
    </row>
    <row r="26" spans="1:11">
      <c r="A26" s="5" t="s">
        <v>445</v>
      </c>
      <c r="B26" s="5" t="s">
        <v>384</v>
      </c>
      <c r="C26" s="5" t="s">
        <v>446</v>
      </c>
      <c r="D26" s="5">
        <v>2</v>
      </c>
      <c r="E26" s="15">
        <v>9000</v>
      </c>
      <c r="F26" s="15">
        <v>500</v>
      </c>
      <c r="G26" s="22">
        <f t="shared" ref="G26:G35" si="5">D26*(E26*1.36+F26)</f>
        <v>25480</v>
      </c>
      <c r="H26" s="22">
        <f t="shared" ref="H26:H35" si="6">G26*48</f>
        <v>1223040</v>
      </c>
      <c r="I26" s="5"/>
      <c r="J26" s="5"/>
      <c r="K26" s="5"/>
    </row>
    <row r="27" spans="1:11">
      <c r="A27" s="5" t="s">
        <v>447</v>
      </c>
      <c r="B27" s="5" t="s">
        <v>379</v>
      </c>
      <c r="C27" s="5" t="s">
        <v>448</v>
      </c>
      <c r="D27" s="5">
        <v>2</v>
      </c>
      <c r="E27" s="15">
        <v>9500</v>
      </c>
      <c r="F27" s="15">
        <v>1000</v>
      </c>
      <c r="G27" s="22">
        <f t="shared" si="5"/>
        <v>27840</v>
      </c>
      <c r="H27" s="22">
        <f t="shared" si="6"/>
        <v>1336320</v>
      </c>
      <c r="I27" s="5"/>
      <c r="J27" s="5"/>
      <c r="K27" s="5"/>
    </row>
    <row r="28" spans="1:11">
      <c r="A28" s="5" t="s">
        <v>449</v>
      </c>
      <c r="B28" s="5" t="s">
        <v>370</v>
      </c>
      <c r="C28" s="5" t="s">
        <v>450</v>
      </c>
      <c r="D28" s="5">
        <v>3</v>
      </c>
      <c r="E28" s="15">
        <v>8000</v>
      </c>
      <c r="F28" s="15">
        <v>700</v>
      </c>
      <c r="G28" s="22">
        <f t="shared" si="5"/>
        <v>34740</v>
      </c>
      <c r="H28" s="22">
        <f t="shared" si="6"/>
        <v>1667520</v>
      </c>
      <c r="I28" s="5"/>
      <c r="J28" s="5"/>
      <c r="K28" s="5"/>
    </row>
    <row r="29" spans="1:11">
      <c r="A29" s="5" t="s">
        <v>451</v>
      </c>
      <c r="B29" s="5" t="s">
        <v>370</v>
      </c>
      <c r="C29" s="5" t="s">
        <v>452</v>
      </c>
      <c r="D29" s="5">
        <v>2</v>
      </c>
      <c r="E29" s="15">
        <v>9000</v>
      </c>
      <c r="F29" s="15">
        <v>700</v>
      </c>
      <c r="G29" s="22">
        <f t="shared" si="5"/>
        <v>25880</v>
      </c>
      <c r="H29" s="22">
        <f t="shared" si="6"/>
        <v>1242240</v>
      </c>
      <c r="I29" s="5"/>
      <c r="J29" s="5"/>
      <c r="K29" s="5"/>
    </row>
    <row r="30" ht="30" customHeight="1" spans="1:11">
      <c r="A30" s="5" t="s">
        <v>453</v>
      </c>
      <c r="B30" s="5" t="s">
        <v>370</v>
      </c>
      <c r="C30" s="5" t="s">
        <v>454</v>
      </c>
      <c r="D30" s="5">
        <v>2</v>
      </c>
      <c r="E30" s="15">
        <v>8500</v>
      </c>
      <c r="F30" s="15">
        <v>600</v>
      </c>
      <c r="G30" s="22">
        <f t="shared" si="5"/>
        <v>24320</v>
      </c>
      <c r="H30" s="22">
        <f t="shared" si="6"/>
        <v>1167360</v>
      </c>
      <c r="I30" s="5"/>
      <c r="J30" s="5"/>
      <c r="K30" s="5"/>
    </row>
    <row r="31" spans="1:11">
      <c r="A31" s="5" t="s">
        <v>455</v>
      </c>
      <c r="B31" s="5" t="s">
        <v>404</v>
      </c>
      <c r="C31" s="5" t="s">
        <v>456</v>
      </c>
      <c r="D31" s="5">
        <v>2</v>
      </c>
      <c r="E31" s="15">
        <v>9500</v>
      </c>
      <c r="F31" s="15">
        <v>500</v>
      </c>
      <c r="G31" s="22">
        <f t="shared" si="5"/>
        <v>26840</v>
      </c>
      <c r="H31" s="22">
        <f t="shared" si="6"/>
        <v>1288320</v>
      </c>
      <c r="I31" s="5"/>
      <c r="J31" s="5"/>
      <c r="K31" s="5"/>
    </row>
    <row r="32" spans="1:11">
      <c r="A32" s="5" t="s">
        <v>457</v>
      </c>
      <c r="B32" s="5" t="s">
        <v>409</v>
      </c>
      <c r="C32" s="5" t="s">
        <v>458</v>
      </c>
      <c r="D32" s="5">
        <v>2</v>
      </c>
      <c r="E32" s="15">
        <v>8000</v>
      </c>
      <c r="F32" s="15">
        <v>500</v>
      </c>
      <c r="G32" s="22">
        <f t="shared" si="5"/>
        <v>22760</v>
      </c>
      <c r="H32" s="22">
        <f t="shared" si="6"/>
        <v>1092480</v>
      </c>
      <c r="I32" s="5"/>
      <c r="J32" s="5"/>
      <c r="K32" s="5"/>
    </row>
    <row r="33" spans="1:11">
      <c r="A33" s="5" t="s">
        <v>459</v>
      </c>
      <c r="B33" s="5" t="s">
        <v>394</v>
      </c>
      <c r="C33" s="5" t="s">
        <v>460</v>
      </c>
      <c r="D33" s="5">
        <v>2</v>
      </c>
      <c r="E33" s="15">
        <v>10000</v>
      </c>
      <c r="F33" s="15">
        <v>1000</v>
      </c>
      <c r="G33" s="22">
        <f t="shared" si="5"/>
        <v>29200</v>
      </c>
      <c r="H33" s="22">
        <f t="shared" si="6"/>
        <v>1401600</v>
      </c>
      <c r="I33" s="5"/>
      <c r="J33" s="5"/>
      <c r="K33" s="5"/>
    </row>
    <row r="34" spans="1:11">
      <c r="A34" s="5" t="s">
        <v>461</v>
      </c>
      <c r="B34" s="5" t="s">
        <v>389</v>
      </c>
      <c r="C34" s="5" t="s">
        <v>462</v>
      </c>
      <c r="D34" s="5">
        <v>2</v>
      </c>
      <c r="E34" s="15">
        <v>8500</v>
      </c>
      <c r="F34" s="15">
        <v>600</v>
      </c>
      <c r="G34" s="22">
        <f t="shared" si="5"/>
        <v>24320</v>
      </c>
      <c r="H34" s="22">
        <f t="shared" si="6"/>
        <v>1167360</v>
      </c>
      <c r="I34" s="5"/>
      <c r="J34" s="5"/>
      <c r="K34" s="5"/>
    </row>
    <row r="35" spans="1:11">
      <c r="A35" s="5" t="s">
        <v>463</v>
      </c>
      <c r="B35" s="5" t="s">
        <v>399</v>
      </c>
      <c r="C35" s="5" t="s">
        <v>464</v>
      </c>
      <c r="D35" s="5">
        <v>3</v>
      </c>
      <c r="E35" s="15">
        <v>8500</v>
      </c>
      <c r="F35" s="15">
        <v>600</v>
      </c>
      <c r="G35" s="22">
        <f t="shared" si="5"/>
        <v>36480</v>
      </c>
      <c r="H35" s="22">
        <f t="shared" si="6"/>
        <v>1751040</v>
      </c>
      <c r="I35" s="5"/>
      <c r="J35" s="5"/>
      <c r="K35" s="5"/>
    </row>
    <row r="36" spans="1:11">
      <c r="A36" s="5" t="s">
        <v>465</v>
      </c>
      <c r="B36" s="5" t="s">
        <v>215</v>
      </c>
      <c r="C36" s="5" t="s">
        <v>215</v>
      </c>
      <c r="D36" s="23">
        <f>SUM(D26:D35)</f>
        <v>22</v>
      </c>
      <c r="E36" s="5" t="s">
        <v>215</v>
      </c>
      <c r="F36" s="5" t="s">
        <v>215</v>
      </c>
      <c r="G36" s="22">
        <f>SUM(G26:G35)</f>
        <v>277860</v>
      </c>
      <c r="H36" s="22">
        <f>SUM(H26:H35)</f>
        <v>13337280</v>
      </c>
      <c r="I36" s="5"/>
      <c r="J36" s="5"/>
      <c r="K36" s="5"/>
    </row>
    <row r="37" spans="1:1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ht="30" customHeight="1" spans="1:11">
      <c r="A38" s="5" t="s">
        <v>466</v>
      </c>
      <c r="B38" s="5" t="s">
        <v>416</v>
      </c>
      <c r="C38" s="5" t="s">
        <v>362</v>
      </c>
      <c r="D38" s="5" t="s">
        <v>363</v>
      </c>
      <c r="E38" s="5" t="s">
        <v>364</v>
      </c>
      <c r="F38" s="5" t="s">
        <v>366</v>
      </c>
      <c r="G38" s="5" t="s">
        <v>323</v>
      </c>
      <c r="H38" s="5" t="s">
        <v>367</v>
      </c>
      <c r="I38" s="5" t="s">
        <v>467</v>
      </c>
      <c r="J38" s="5"/>
      <c r="K38" s="5"/>
    </row>
    <row r="39" ht="28.8" customHeight="1" spans="1:11">
      <c r="A39" s="5" t="s">
        <v>468</v>
      </c>
      <c r="B39" s="5" t="s">
        <v>375</v>
      </c>
      <c r="C39" s="5" t="s">
        <v>469</v>
      </c>
      <c r="D39" s="5">
        <v>1</v>
      </c>
      <c r="E39" s="15">
        <v>12000</v>
      </c>
      <c r="F39" s="15">
        <v>1000</v>
      </c>
      <c r="G39" s="22">
        <f t="shared" ref="G39:G47" si="7">D39*(E39*1.36+F39)</f>
        <v>17320</v>
      </c>
      <c r="H39" s="22">
        <f t="shared" ref="H39:H47" si="8">G39*48</f>
        <v>831360</v>
      </c>
      <c r="I39" s="5" t="s">
        <v>470</v>
      </c>
      <c r="J39" s="5"/>
      <c r="K39" s="5"/>
    </row>
    <row r="40" spans="1:11">
      <c r="A40" s="5" t="s">
        <v>471</v>
      </c>
      <c r="B40" s="5" t="s">
        <v>375</v>
      </c>
      <c r="C40" s="5" t="s">
        <v>472</v>
      </c>
      <c r="D40" s="5">
        <v>1</v>
      </c>
      <c r="E40" s="15">
        <v>8000</v>
      </c>
      <c r="F40" s="15">
        <v>500</v>
      </c>
      <c r="G40" s="22">
        <f t="shared" si="7"/>
        <v>11380</v>
      </c>
      <c r="H40" s="22">
        <f t="shared" si="8"/>
        <v>546240</v>
      </c>
      <c r="I40" s="5" t="s">
        <v>466</v>
      </c>
      <c r="J40" s="5"/>
      <c r="K40" s="5"/>
    </row>
    <row r="41" ht="30" customHeight="1" spans="1:11">
      <c r="A41" s="5" t="s">
        <v>473</v>
      </c>
      <c r="B41" s="5" t="s">
        <v>384</v>
      </c>
      <c r="C41" s="5" t="s">
        <v>472</v>
      </c>
      <c r="D41" s="5">
        <v>1</v>
      </c>
      <c r="E41" s="15">
        <v>7000</v>
      </c>
      <c r="F41" s="15">
        <v>0</v>
      </c>
      <c r="G41" s="22">
        <f t="shared" si="7"/>
        <v>9520</v>
      </c>
      <c r="H41" s="22">
        <f t="shared" si="8"/>
        <v>456960</v>
      </c>
      <c r="I41" s="5" t="s">
        <v>466</v>
      </c>
      <c r="J41" s="5"/>
      <c r="K41" s="5"/>
    </row>
    <row r="42" spans="1:11">
      <c r="A42" s="5" t="s">
        <v>474</v>
      </c>
      <c r="B42" s="5" t="s">
        <v>379</v>
      </c>
      <c r="C42" s="5" t="s">
        <v>472</v>
      </c>
      <c r="D42" s="5">
        <v>1</v>
      </c>
      <c r="E42" s="15">
        <v>7500</v>
      </c>
      <c r="F42" s="15">
        <v>500</v>
      </c>
      <c r="G42" s="22">
        <f t="shared" si="7"/>
        <v>10700</v>
      </c>
      <c r="H42" s="22">
        <f t="shared" si="8"/>
        <v>513600</v>
      </c>
      <c r="I42" s="5" t="s">
        <v>466</v>
      </c>
      <c r="J42" s="5"/>
      <c r="K42" s="5"/>
    </row>
    <row r="43" ht="30" customHeight="1" spans="1:11">
      <c r="A43" s="5" t="s">
        <v>475</v>
      </c>
      <c r="B43" s="5" t="s">
        <v>370</v>
      </c>
      <c r="C43" s="5" t="s">
        <v>472</v>
      </c>
      <c r="D43" s="5">
        <v>2</v>
      </c>
      <c r="E43" s="15">
        <v>7000</v>
      </c>
      <c r="F43" s="15">
        <v>0</v>
      </c>
      <c r="G43" s="22">
        <f t="shared" si="7"/>
        <v>19040</v>
      </c>
      <c r="H43" s="22">
        <f t="shared" si="8"/>
        <v>913920</v>
      </c>
      <c r="I43" s="5" t="s">
        <v>476</v>
      </c>
      <c r="J43" s="5"/>
      <c r="K43" s="5"/>
    </row>
    <row r="44" ht="30" customHeight="1" spans="1:11">
      <c r="A44" s="5" t="s">
        <v>477</v>
      </c>
      <c r="B44" s="5" t="s">
        <v>409</v>
      </c>
      <c r="C44" s="5" t="s">
        <v>472</v>
      </c>
      <c r="D44" s="5">
        <v>1</v>
      </c>
      <c r="E44" s="15">
        <v>6500</v>
      </c>
      <c r="F44" s="15">
        <v>0</v>
      </c>
      <c r="G44" s="22">
        <f t="shared" si="7"/>
        <v>8840</v>
      </c>
      <c r="H44" s="22">
        <f t="shared" si="8"/>
        <v>424320</v>
      </c>
      <c r="I44" s="5" t="s">
        <v>466</v>
      </c>
      <c r="J44" s="5"/>
      <c r="K44" s="5"/>
    </row>
    <row r="45" spans="1:11">
      <c r="A45" s="5" t="s">
        <v>478</v>
      </c>
      <c r="B45" s="5" t="s">
        <v>394</v>
      </c>
      <c r="C45" s="5" t="s">
        <v>472</v>
      </c>
      <c r="D45" s="5">
        <v>1</v>
      </c>
      <c r="E45" s="15">
        <v>7000</v>
      </c>
      <c r="F45" s="15">
        <v>0</v>
      </c>
      <c r="G45" s="22">
        <f t="shared" si="7"/>
        <v>9520</v>
      </c>
      <c r="H45" s="22">
        <f t="shared" si="8"/>
        <v>456960</v>
      </c>
      <c r="I45" s="5" t="s">
        <v>466</v>
      </c>
      <c r="J45" s="5"/>
      <c r="K45" s="5"/>
    </row>
    <row r="46" spans="1:11">
      <c r="A46" s="5" t="s">
        <v>479</v>
      </c>
      <c r="B46" s="5" t="s">
        <v>389</v>
      </c>
      <c r="C46" s="5" t="s">
        <v>472</v>
      </c>
      <c r="D46" s="5">
        <v>1</v>
      </c>
      <c r="E46" s="15">
        <v>7000</v>
      </c>
      <c r="F46" s="15">
        <v>0</v>
      </c>
      <c r="G46" s="22">
        <f t="shared" si="7"/>
        <v>9520</v>
      </c>
      <c r="H46" s="22">
        <f t="shared" si="8"/>
        <v>456960</v>
      </c>
      <c r="I46" s="5" t="s">
        <v>466</v>
      </c>
      <c r="J46" s="5"/>
      <c r="K46" s="5"/>
    </row>
    <row r="47" spans="1:11">
      <c r="A47" s="5" t="s">
        <v>480</v>
      </c>
      <c r="B47" s="5" t="s">
        <v>399</v>
      </c>
      <c r="C47" s="5" t="s">
        <v>472</v>
      </c>
      <c r="D47" s="5">
        <v>1</v>
      </c>
      <c r="E47" s="15">
        <v>7000</v>
      </c>
      <c r="F47" s="15">
        <v>0</v>
      </c>
      <c r="G47" s="22">
        <f t="shared" si="7"/>
        <v>9520</v>
      </c>
      <c r="H47" s="22">
        <f t="shared" si="8"/>
        <v>456960</v>
      </c>
      <c r="I47" s="5" t="s">
        <v>466</v>
      </c>
      <c r="J47" s="5"/>
      <c r="K47" s="5"/>
    </row>
    <row r="48" ht="45" customHeight="1" spans="1:11">
      <c r="A48" s="5" t="s">
        <v>481</v>
      </c>
      <c r="B48" s="5" t="s">
        <v>215</v>
      </c>
      <c r="C48" s="5" t="s">
        <v>215</v>
      </c>
      <c r="D48" s="23">
        <f>SUM(D39:D47)</f>
        <v>10</v>
      </c>
      <c r="E48" s="5" t="s">
        <v>215</v>
      </c>
      <c r="F48" s="5" t="s">
        <v>215</v>
      </c>
      <c r="G48" s="22">
        <f>SUM(G39:G47)</f>
        <v>105360</v>
      </c>
      <c r="H48" s="22">
        <f>SUM(H39:H47)</f>
        <v>5057280</v>
      </c>
      <c r="I48" s="5" t="s">
        <v>482</v>
      </c>
      <c r="J48" s="5"/>
      <c r="K48" s="5"/>
    </row>
    <row r="49" spans="1:1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ht="30" customHeight="1" spans="1:11">
      <c r="A50" s="5" t="s">
        <v>483</v>
      </c>
      <c r="B50" s="5" t="s">
        <v>484</v>
      </c>
      <c r="C50" s="5" t="s">
        <v>36</v>
      </c>
      <c r="D50" s="5"/>
      <c r="E50" s="5"/>
      <c r="F50" s="5"/>
      <c r="G50" s="5"/>
      <c r="H50" s="5"/>
      <c r="I50" s="5"/>
      <c r="J50" s="5"/>
      <c r="K50" s="5"/>
    </row>
    <row r="51" ht="120" customHeight="1" spans="1:11">
      <c r="A51" s="5" t="s">
        <v>485</v>
      </c>
      <c r="B51" s="15">
        <v>2400000</v>
      </c>
      <c r="C51" s="5" t="s">
        <v>486</v>
      </c>
      <c r="D51" s="5"/>
      <c r="E51" s="5"/>
      <c r="F51" s="5"/>
      <c r="G51" s="5"/>
      <c r="H51" s="5"/>
      <c r="I51" s="5"/>
      <c r="J51" s="5"/>
      <c r="K51" s="5"/>
    </row>
    <row r="52" ht="28.8" customHeight="1" spans="1:11">
      <c r="A52" s="5" t="s">
        <v>487</v>
      </c>
      <c r="B52" s="15">
        <v>51483200</v>
      </c>
      <c r="C52" s="5" t="s">
        <v>488</v>
      </c>
      <c r="D52" s="5"/>
      <c r="E52" s="5"/>
      <c r="F52" s="5"/>
      <c r="G52" s="5"/>
      <c r="H52" s="5"/>
      <c r="I52" s="5"/>
      <c r="J52" s="5"/>
      <c r="K52" s="5"/>
    </row>
    <row r="53" spans="1:11">
      <c r="A53" s="5" t="s">
        <v>489</v>
      </c>
      <c r="B53" s="22">
        <f>SUM(B51:B52)</f>
        <v>53883200</v>
      </c>
      <c r="C53" s="5" t="s">
        <v>215</v>
      </c>
      <c r="D53" s="5"/>
      <c r="E53" s="5"/>
      <c r="F53" s="5"/>
      <c r="G53" s="5"/>
      <c r="H53" s="5"/>
      <c r="I53" s="5"/>
      <c r="J53" s="5"/>
      <c r="K53" s="5"/>
    </row>
    <row r="54" spans="1:1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>
      <c r="A55" s="5" t="s">
        <v>490</v>
      </c>
      <c r="B55" s="5" t="s">
        <v>367</v>
      </c>
      <c r="C55" s="5" t="s">
        <v>214</v>
      </c>
      <c r="D55" s="5"/>
      <c r="E55" s="5"/>
      <c r="F55" s="5"/>
      <c r="G55" s="5"/>
      <c r="H55" s="5"/>
      <c r="I55" s="5"/>
      <c r="J55" s="5"/>
      <c r="K55" s="5"/>
    </row>
    <row r="56" ht="30" customHeight="1" spans="1:11">
      <c r="A56" s="5" t="s">
        <v>491</v>
      </c>
      <c r="B56" s="15">
        <v>24631680</v>
      </c>
      <c r="C56" s="5" t="s">
        <v>492</v>
      </c>
      <c r="D56" s="5"/>
      <c r="E56" s="5"/>
      <c r="F56" s="5"/>
      <c r="G56" s="5"/>
      <c r="H56" s="5"/>
      <c r="I56" s="5"/>
      <c r="J56" s="5"/>
      <c r="K56" s="5"/>
    </row>
    <row r="57" ht="45" customHeight="1" spans="1:11">
      <c r="A57" s="5" t="s">
        <v>493</v>
      </c>
      <c r="B57" s="15">
        <v>12106560</v>
      </c>
      <c r="C57" s="5" t="s">
        <v>494</v>
      </c>
      <c r="D57" s="5"/>
      <c r="E57" s="5"/>
      <c r="F57" s="5"/>
      <c r="G57" s="5"/>
      <c r="H57" s="5"/>
      <c r="I57" s="5"/>
      <c r="J57" s="5"/>
      <c r="K57" s="5"/>
    </row>
    <row r="58" ht="30" customHeight="1" spans="1:11">
      <c r="A58" s="5" t="s">
        <v>495</v>
      </c>
      <c r="B58" s="15">
        <v>13337280</v>
      </c>
      <c r="C58" s="5" t="s">
        <v>496</v>
      </c>
      <c r="D58" s="5"/>
      <c r="E58" s="5"/>
      <c r="F58" s="5"/>
      <c r="G58" s="5"/>
      <c r="H58" s="5"/>
      <c r="I58" s="5"/>
      <c r="J58" s="5"/>
      <c r="K58" s="5"/>
    </row>
    <row r="59" ht="165" customHeight="1" spans="1:11">
      <c r="A59" s="5" t="s">
        <v>497</v>
      </c>
      <c r="B59" s="15">
        <v>5057280</v>
      </c>
      <c r="C59" s="5" t="s">
        <v>498</v>
      </c>
      <c r="D59" s="5"/>
      <c r="E59" s="5"/>
      <c r="F59" s="5"/>
      <c r="G59" s="5"/>
      <c r="H59" s="5"/>
      <c r="I59" s="5"/>
      <c r="J59" s="5"/>
      <c r="K59" s="5"/>
    </row>
    <row r="60" ht="30" customHeight="1" spans="1:11">
      <c r="A60" s="5" t="s">
        <v>182</v>
      </c>
      <c r="B60" s="15">
        <v>2400000</v>
      </c>
      <c r="C60" s="5" t="s">
        <v>499</v>
      </c>
      <c r="D60" s="5"/>
      <c r="E60" s="5"/>
      <c r="F60" s="5"/>
      <c r="G60" s="5"/>
      <c r="H60" s="5"/>
      <c r="I60" s="5"/>
      <c r="J60" s="5"/>
      <c r="K60" s="5"/>
    </row>
    <row r="61" ht="90" customHeight="1" spans="1:11">
      <c r="A61" s="5" t="s">
        <v>500</v>
      </c>
      <c r="B61" s="15">
        <v>49467200</v>
      </c>
      <c r="C61" s="5" t="s">
        <v>501</v>
      </c>
      <c r="D61" s="5"/>
      <c r="E61" s="5"/>
      <c r="F61" s="5"/>
      <c r="G61" s="5"/>
      <c r="H61" s="5"/>
      <c r="I61" s="5"/>
      <c r="J61" s="5"/>
      <c r="K61" s="5"/>
    </row>
    <row r="62" ht="60" customHeight="1" spans="1:11">
      <c r="A62" s="5" t="s">
        <v>502</v>
      </c>
      <c r="B62" s="22">
        <f>SUM(B56:B61)</f>
        <v>107000000</v>
      </c>
      <c r="C62" s="5" t="s">
        <v>503</v>
      </c>
      <c r="D62" s="5"/>
      <c r="E62" s="5"/>
      <c r="F62" s="5"/>
      <c r="G62" s="5"/>
      <c r="H62" s="5"/>
      <c r="I62" s="5"/>
      <c r="J62" s="5"/>
      <c r="K62" s="5"/>
    </row>
    <row r="63" spans="1:11">
      <c r="A63" s="5" t="s">
        <v>214</v>
      </c>
      <c r="B63" s="22" t="str">
        <f>IF(B62=107000000,"OK","DIVERGÊNCIA")</f>
        <v>OK</v>
      </c>
      <c r="C63" s="5" t="s">
        <v>215</v>
      </c>
      <c r="D63" s="5"/>
      <c r="E63" s="5"/>
      <c r="F63" s="5"/>
      <c r="G63" s="5"/>
      <c r="H63" s="5"/>
      <c r="I63" s="5"/>
      <c r="J63" s="5"/>
      <c r="K63" s="5"/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C10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2"/>
  <cols>
    <col min="1" max="1" width="56.3333333333333" customWidth="1"/>
    <col min="2" max="2" width="18.5555555555556" customWidth="1"/>
    <col min="3" max="3" width="55" customWidth="1"/>
  </cols>
  <sheetData>
    <row r="1" spans="1:3">
      <c r="A1" s="14" t="s">
        <v>504</v>
      </c>
      <c r="B1" s="14" t="s">
        <v>355</v>
      </c>
      <c r="C1" s="14" t="s">
        <v>505</v>
      </c>
    </row>
    <row r="2" ht="30" customHeight="1" spans="1:3">
      <c r="A2" s="5" t="s">
        <v>506</v>
      </c>
      <c r="B2" s="15">
        <v>12000000</v>
      </c>
      <c r="C2" s="5" t="s">
        <v>507</v>
      </c>
    </row>
    <row r="3" spans="1:3">
      <c r="A3" s="5" t="s">
        <v>508</v>
      </c>
      <c r="B3" s="15">
        <v>6000000</v>
      </c>
      <c r="C3" s="5" t="s">
        <v>509</v>
      </c>
    </row>
    <row r="4" ht="30" customHeight="1" spans="1:3">
      <c r="A4" s="5" t="s">
        <v>510</v>
      </c>
      <c r="B4" s="15">
        <v>5500000</v>
      </c>
      <c r="C4" s="5" t="s">
        <v>511</v>
      </c>
    </row>
    <row r="5" spans="1:3">
      <c r="A5" s="5" t="s">
        <v>512</v>
      </c>
      <c r="B5" s="15">
        <v>4000000</v>
      </c>
      <c r="C5" s="5" t="s">
        <v>513</v>
      </c>
    </row>
    <row r="6" ht="30" customHeight="1" spans="1:3">
      <c r="A6" s="5" t="s">
        <v>514</v>
      </c>
      <c r="B6" s="15">
        <v>4500000</v>
      </c>
      <c r="C6" s="5" t="s">
        <v>515</v>
      </c>
    </row>
    <row r="7" spans="1:3">
      <c r="A7" s="5" t="s">
        <v>516</v>
      </c>
      <c r="B7" s="15">
        <v>4000000</v>
      </c>
      <c r="C7" s="5" t="s">
        <v>517</v>
      </c>
    </row>
    <row r="8" spans="1:3">
      <c r="A8" s="5" t="s">
        <v>518</v>
      </c>
      <c r="B8" s="15">
        <v>2000000</v>
      </c>
      <c r="C8" s="5" t="s">
        <v>519</v>
      </c>
    </row>
    <row r="9" spans="1:3">
      <c r="A9" s="5" t="s">
        <v>520</v>
      </c>
      <c r="B9" s="22">
        <f>SUM(B2:B8)</f>
        <v>38000000</v>
      </c>
      <c r="C9" s="5" t="s">
        <v>521</v>
      </c>
    </row>
    <row r="10" spans="1:3">
      <c r="A10" s="5" t="s">
        <v>214</v>
      </c>
      <c r="B10" s="22" t="str">
        <f>IF(B9=38000000,"OK","DIVERGÊNCIA")</f>
        <v>OK</v>
      </c>
      <c r="C10" s="7" t="s">
        <v>215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F10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5"/>
  <cols>
    <col min="1" max="1" width="36.5555555555556" customWidth="1"/>
    <col min="2" max="2" width="10" customWidth="1"/>
    <col min="3" max="3" width="5" customWidth="1"/>
    <col min="4" max="4" width="18.4444444444444" customWidth="1"/>
    <col min="5" max="5" width="9.44444444444444" customWidth="1"/>
    <col min="6" max="6" width="66.3333333333333" customWidth="1"/>
  </cols>
  <sheetData>
    <row r="1" ht="30" customHeight="1" spans="1:6">
      <c r="A1" s="14" t="s">
        <v>522</v>
      </c>
      <c r="B1" s="14" t="s">
        <v>523</v>
      </c>
      <c r="C1" s="14" t="s">
        <v>524</v>
      </c>
      <c r="D1" s="14" t="s">
        <v>525</v>
      </c>
      <c r="E1" s="14" t="s">
        <v>198</v>
      </c>
      <c r="F1" s="14" t="s">
        <v>526</v>
      </c>
    </row>
    <row r="2" ht="30" customHeight="1" spans="1:6">
      <c r="A2" s="5" t="s">
        <v>527</v>
      </c>
      <c r="B2" s="5" t="s">
        <v>528</v>
      </c>
      <c r="C2" s="5">
        <v>1</v>
      </c>
      <c r="D2" s="15">
        <v>73500000</v>
      </c>
      <c r="E2" s="21">
        <f t="shared" ref="E2:E9" si="0">D2/4900000000</f>
        <v>0.015</v>
      </c>
      <c r="F2" s="5" t="s">
        <v>529</v>
      </c>
    </row>
    <row r="3" ht="30" customHeight="1" spans="1:6">
      <c r="A3" s="5" t="s">
        <v>530</v>
      </c>
      <c r="B3" s="5" t="s">
        <v>531</v>
      </c>
      <c r="C3" s="5">
        <v>2</v>
      </c>
      <c r="D3" s="15">
        <v>172000000</v>
      </c>
      <c r="E3" s="21">
        <f t="shared" si="0"/>
        <v>0.0351020408163265</v>
      </c>
      <c r="F3" s="5" t="s">
        <v>532</v>
      </c>
    </row>
    <row r="4" spans="1:6">
      <c r="A4" s="5" t="s">
        <v>533</v>
      </c>
      <c r="B4" s="5" t="s">
        <v>534</v>
      </c>
      <c r="C4" s="5">
        <v>2</v>
      </c>
      <c r="D4" s="15">
        <v>147000000</v>
      </c>
      <c r="E4" s="21">
        <f t="shared" si="0"/>
        <v>0.03</v>
      </c>
      <c r="F4" s="5" t="s">
        <v>535</v>
      </c>
    </row>
    <row r="5" spans="1:6">
      <c r="A5" s="5" t="s">
        <v>536</v>
      </c>
      <c r="B5" s="5" t="s">
        <v>537</v>
      </c>
      <c r="C5" s="5">
        <v>3</v>
      </c>
      <c r="D5" s="15">
        <v>370000000</v>
      </c>
      <c r="E5" s="21">
        <f t="shared" si="0"/>
        <v>0.0755102040816327</v>
      </c>
      <c r="F5" s="5" t="s">
        <v>538</v>
      </c>
    </row>
    <row r="6" spans="1:6">
      <c r="A6" s="5" t="s">
        <v>539</v>
      </c>
      <c r="B6" s="5" t="s">
        <v>540</v>
      </c>
      <c r="C6" s="5">
        <v>3</v>
      </c>
      <c r="D6" s="15">
        <v>1861500000</v>
      </c>
      <c r="E6" s="21">
        <f t="shared" si="0"/>
        <v>0.379897959183673</v>
      </c>
      <c r="F6" s="5" t="s">
        <v>541</v>
      </c>
    </row>
    <row r="7" spans="1:6">
      <c r="A7" s="5" t="s">
        <v>542</v>
      </c>
      <c r="B7" s="5" t="s">
        <v>543</v>
      </c>
      <c r="C7" s="5">
        <v>3</v>
      </c>
      <c r="D7" s="15">
        <v>1569500000</v>
      </c>
      <c r="E7" s="21">
        <f t="shared" si="0"/>
        <v>0.32030612244898</v>
      </c>
      <c r="F7" s="5" t="s">
        <v>544</v>
      </c>
    </row>
    <row r="8" spans="1:6">
      <c r="A8" s="5" t="s">
        <v>545</v>
      </c>
      <c r="B8" s="5" t="s">
        <v>546</v>
      </c>
      <c r="C8" s="5">
        <v>2</v>
      </c>
      <c r="D8" s="15">
        <v>410500000</v>
      </c>
      <c r="E8" s="21">
        <f t="shared" si="0"/>
        <v>0.0837755102040816</v>
      </c>
      <c r="F8" s="5" t="s">
        <v>547</v>
      </c>
    </row>
    <row r="9" ht="30" customHeight="1" spans="1:6">
      <c r="A9" s="5" t="s">
        <v>548</v>
      </c>
      <c r="B9" s="5" t="s">
        <v>549</v>
      </c>
      <c r="C9" s="5">
        <v>3</v>
      </c>
      <c r="D9" s="15">
        <v>296000000</v>
      </c>
      <c r="E9" s="21">
        <f t="shared" si="0"/>
        <v>0.0604081632653061</v>
      </c>
      <c r="F9" s="5" t="s">
        <v>550</v>
      </c>
    </row>
    <row r="10" spans="1:6">
      <c r="A10" s="5" t="s">
        <v>551</v>
      </c>
      <c r="B10" s="5" t="s">
        <v>552</v>
      </c>
      <c r="C10" s="7" t="s">
        <v>215</v>
      </c>
      <c r="D10" s="22">
        <f>SUM(D2:D9)</f>
        <v>4900000000</v>
      </c>
      <c r="E10" s="21">
        <f>SUM(E2:E9)</f>
        <v>1</v>
      </c>
      <c r="F10" s="7" t="s">
        <v>215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E14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48" customWidth="1"/>
    <col min="2" max="3" width="22" customWidth="1"/>
    <col min="4" max="4" width="18" customWidth="1"/>
    <col min="5" max="5" width="42" customWidth="1"/>
  </cols>
  <sheetData>
    <row r="1" spans="1:5">
      <c r="A1" s="10" t="s">
        <v>315</v>
      </c>
      <c r="B1" s="10" t="s">
        <v>553</v>
      </c>
      <c r="C1" s="10" t="s">
        <v>554</v>
      </c>
      <c r="D1" s="10" t="s">
        <v>318</v>
      </c>
      <c r="E1" s="10" t="s">
        <v>125</v>
      </c>
    </row>
    <row r="2" spans="1:5">
      <c r="A2" s="5" t="s">
        <v>555</v>
      </c>
      <c r="B2" s="15">
        <v>24000</v>
      </c>
      <c r="C2" s="15">
        <v>24000</v>
      </c>
      <c r="D2" s="15">
        <f t="shared" ref="D2:D14" si="0">B2-C2</f>
        <v>0</v>
      </c>
      <c r="E2" s="5" t="s">
        <v>556</v>
      </c>
    </row>
    <row r="3" spans="1:5">
      <c r="A3" s="5" t="s">
        <v>557</v>
      </c>
      <c r="B3" s="15">
        <v>40000</v>
      </c>
      <c r="C3" s="15">
        <v>40000</v>
      </c>
      <c r="D3" s="15">
        <f t="shared" si="0"/>
        <v>0</v>
      </c>
      <c r="E3" s="5" t="s">
        <v>558</v>
      </c>
    </row>
    <row r="4" spans="1:5">
      <c r="A4" s="5" t="s">
        <v>559</v>
      </c>
      <c r="B4" s="15">
        <v>60000</v>
      </c>
      <c r="C4" s="15">
        <v>60000</v>
      </c>
      <c r="D4" s="15">
        <f t="shared" si="0"/>
        <v>0</v>
      </c>
      <c r="E4" s="5" t="s">
        <v>560</v>
      </c>
    </row>
    <row r="5" spans="1:5">
      <c r="A5" s="5" t="s">
        <v>319</v>
      </c>
      <c r="B5" s="15">
        <v>682080000</v>
      </c>
      <c r="C5" s="15">
        <v>682080000</v>
      </c>
      <c r="D5" s="15">
        <f t="shared" si="0"/>
        <v>0</v>
      </c>
      <c r="E5" s="5" t="s">
        <v>561</v>
      </c>
    </row>
    <row r="6" spans="1:5">
      <c r="A6" s="5" t="s">
        <v>562</v>
      </c>
      <c r="B6" s="15">
        <v>37920000</v>
      </c>
      <c r="C6" s="15">
        <v>37920000</v>
      </c>
      <c r="D6" s="15">
        <f t="shared" si="0"/>
        <v>0</v>
      </c>
      <c r="E6" s="5" t="s">
        <v>563</v>
      </c>
    </row>
    <row r="7" spans="1:5">
      <c r="A7" s="5" t="s">
        <v>321</v>
      </c>
      <c r="B7" s="15">
        <v>720000000</v>
      </c>
      <c r="C7" s="15">
        <v>720000000</v>
      </c>
      <c r="D7" s="15">
        <f t="shared" si="0"/>
        <v>0</v>
      </c>
      <c r="E7" s="5" t="s">
        <v>564</v>
      </c>
    </row>
    <row r="8" ht="30" customHeight="1" spans="1:5">
      <c r="A8" s="5" t="s">
        <v>565</v>
      </c>
      <c r="B8" s="15">
        <v>0</v>
      </c>
      <c r="C8" s="15">
        <v>0</v>
      </c>
      <c r="D8" s="15">
        <f t="shared" si="0"/>
        <v>0</v>
      </c>
      <c r="E8" s="5" t="s">
        <v>566</v>
      </c>
    </row>
    <row r="9" spans="1:5">
      <c r="A9" s="5" t="s">
        <v>567</v>
      </c>
      <c r="B9" s="15">
        <v>4900000000</v>
      </c>
      <c r="C9" s="15">
        <v>4900000000</v>
      </c>
      <c r="D9" s="15">
        <f t="shared" si="0"/>
        <v>0</v>
      </c>
      <c r="E9" s="5" t="s">
        <v>568</v>
      </c>
    </row>
    <row r="10" spans="1:5">
      <c r="A10" s="5" t="s">
        <v>569</v>
      </c>
      <c r="B10" s="15">
        <v>5772287640</v>
      </c>
      <c r="C10" s="15">
        <v>5772287640</v>
      </c>
      <c r="D10" s="15">
        <f t="shared" si="0"/>
        <v>0</v>
      </c>
      <c r="E10" s="5" t="s">
        <v>570</v>
      </c>
    </row>
    <row r="11" spans="1:5">
      <c r="A11" s="5" t="s">
        <v>571</v>
      </c>
      <c r="B11" s="15">
        <v>6071537640</v>
      </c>
      <c r="C11" s="15">
        <v>6071537640</v>
      </c>
      <c r="D11" s="15">
        <f t="shared" si="0"/>
        <v>0</v>
      </c>
      <c r="E11" s="5" t="s">
        <v>570</v>
      </c>
    </row>
    <row r="12" ht="30" customHeight="1" spans="1:5">
      <c r="A12" s="5" t="s">
        <v>572</v>
      </c>
      <c r="B12" s="15">
        <v>676000000</v>
      </c>
      <c r="C12" s="15">
        <v>676000000</v>
      </c>
      <c r="D12" s="15">
        <f t="shared" si="0"/>
        <v>0</v>
      </c>
      <c r="E12" s="5" t="s">
        <v>573</v>
      </c>
    </row>
    <row r="13" ht="30" customHeight="1" spans="1:5">
      <c r="A13" s="5" t="s">
        <v>574</v>
      </c>
      <c r="B13" s="17">
        <v>1200</v>
      </c>
      <c r="C13" s="17">
        <v>1200</v>
      </c>
      <c r="D13" s="17">
        <f t="shared" si="0"/>
        <v>0</v>
      </c>
      <c r="E13" s="5" t="s">
        <v>575</v>
      </c>
    </row>
    <row r="14" ht="30" customHeight="1" spans="1:5">
      <c r="A14" s="5" t="s">
        <v>576</v>
      </c>
      <c r="B14" s="17">
        <v>2000</v>
      </c>
      <c r="C14" s="17">
        <v>2000</v>
      </c>
      <c r="D14" s="17">
        <f t="shared" si="0"/>
        <v>0</v>
      </c>
      <c r="E14" s="5" t="s">
        <v>575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C14"/>
  <sheetViews>
    <sheetView showGridLines="0" workbookViewId="0">
      <pane ySplit="1" topLeftCell="A2" activePane="bottomLeft" state="frozen"/>
      <selection/>
      <selection pane="bottomLeft" activeCell="E6" sqref="E6"/>
    </sheetView>
  </sheetViews>
  <sheetFormatPr defaultColWidth="9" defaultRowHeight="14.4" outlineLevelCol="2"/>
  <cols>
    <col min="1" max="1" width="32.4444444444444" customWidth="1"/>
    <col min="2" max="2" width="52.5555555555556" customWidth="1"/>
    <col min="3" max="3" width="51.7777777777778" customWidth="1"/>
  </cols>
  <sheetData>
    <row r="1" spans="1:3">
      <c r="A1" s="14" t="s">
        <v>504</v>
      </c>
      <c r="B1" s="14" t="s">
        <v>577</v>
      </c>
      <c r="C1" s="14" t="s">
        <v>578</v>
      </c>
    </row>
    <row r="2" ht="30" customHeight="1" spans="1:3">
      <c r="A2" s="5" t="s">
        <v>579</v>
      </c>
      <c r="B2" s="5" t="s">
        <v>580</v>
      </c>
      <c r="C2" s="5" t="s">
        <v>581</v>
      </c>
    </row>
    <row r="3" spans="1:3">
      <c r="A3" s="5" t="s">
        <v>582</v>
      </c>
      <c r="B3" s="5" t="s">
        <v>583</v>
      </c>
      <c r="C3" s="5" t="s">
        <v>584</v>
      </c>
    </row>
    <row r="4" ht="30" customHeight="1" spans="1:3">
      <c r="A4" s="5" t="s">
        <v>585</v>
      </c>
      <c r="B4" s="5" t="s">
        <v>586</v>
      </c>
      <c r="C4" s="5" t="s">
        <v>587</v>
      </c>
    </row>
    <row r="5" spans="1:3">
      <c r="A5" s="5" t="s">
        <v>588</v>
      </c>
      <c r="B5" s="5" t="s">
        <v>589</v>
      </c>
      <c r="C5" s="5" t="s">
        <v>590</v>
      </c>
    </row>
    <row r="6" ht="28.8" customHeight="1" spans="1:3">
      <c r="A6" s="5" t="s">
        <v>23</v>
      </c>
      <c r="B6" s="5" t="s">
        <v>591</v>
      </c>
      <c r="C6" s="5" t="s">
        <v>592</v>
      </c>
    </row>
    <row r="7" spans="1:3">
      <c r="A7" s="5" t="s">
        <v>187</v>
      </c>
      <c r="B7" s="5" t="s">
        <v>593</v>
      </c>
      <c r="C7" s="5" t="s">
        <v>594</v>
      </c>
    </row>
    <row r="8" spans="1:3">
      <c r="A8" s="5" t="s">
        <v>595</v>
      </c>
      <c r="B8" s="5" t="s">
        <v>596</v>
      </c>
      <c r="C8" s="5" t="s">
        <v>597</v>
      </c>
    </row>
    <row r="9" spans="1:3">
      <c r="A9" s="5" t="s">
        <v>598</v>
      </c>
      <c r="B9" s="5" t="s">
        <v>599</v>
      </c>
      <c r="C9" s="5" t="s">
        <v>600</v>
      </c>
    </row>
    <row r="10" spans="1:3">
      <c r="A10" s="5" t="s">
        <v>601</v>
      </c>
      <c r="B10" s="5" t="s">
        <v>602</v>
      </c>
      <c r="C10" s="5" t="s">
        <v>603</v>
      </c>
    </row>
    <row r="11" ht="30" customHeight="1" spans="1:3">
      <c r="A11" s="5" t="s">
        <v>604</v>
      </c>
      <c r="B11" s="5" t="s">
        <v>605</v>
      </c>
      <c r="C11" s="5" t="s">
        <v>606</v>
      </c>
    </row>
    <row r="12" ht="30" customHeight="1" spans="1:3">
      <c r="A12" s="5" t="s">
        <v>607</v>
      </c>
      <c r="B12" s="5" t="s">
        <v>608</v>
      </c>
      <c r="C12" s="5" t="s">
        <v>609</v>
      </c>
    </row>
    <row r="13" spans="1:3">
      <c r="A13" s="5" t="s">
        <v>610</v>
      </c>
      <c r="B13" s="5" t="s">
        <v>611</v>
      </c>
      <c r="C13" s="5" t="s">
        <v>612</v>
      </c>
    </row>
    <row r="14" ht="57.6" spans="1:3">
      <c r="A14" s="5" t="s">
        <v>613</v>
      </c>
      <c r="B14" s="5" t="s">
        <v>614</v>
      </c>
      <c r="C14" s="5" t="s">
        <v>615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H10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7"/>
  <cols>
    <col min="1" max="1" width="10" customWidth="1"/>
    <col min="2" max="2" width="27" customWidth="1"/>
    <col min="3" max="3" width="10" customWidth="1"/>
    <col min="4" max="4" width="37.4444444444444" customWidth="1"/>
    <col min="5" max="5" width="14.7777777777778" customWidth="1"/>
    <col min="6" max="6" width="12.3333333333333" customWidth="1"/>
    <col min="7" max="7" width="24.6666666666667" customWidth="1"/>
    <col min="8" max="8" width="33.4444444444444" customWidth="1"/>
  </cols>
  <sheetData>
    <row r="1" ht="30" customHeight="1" spans="1:8">
      <c r="A1" s="14" t="s">
        <v>360</v>
      </c>
      <c r="B1" s="14" t="s">
        <v>361</v>
      </c>
      <c r="C1" s="14" t="s">
        <v>362</v>
      </c>
      <c r="D1" s="14" t="s">
        <v>616</v>
      </c>
      <c r="E1" s="14" t="s">
        <v>617</v>
      </c>
      <c r="F1" s="14" t="s">
        <v>618</v>
      </c>
      <c r="G1" s="14" t="s">
        <v>619</v>
      </c>
      <c r="H1" s="14" t="s">
        <v>368</v>
      </c>
    </row>
    <row r="2" spans="1:8">
      <c r="A2" s="5" t="s">
        <v>370</v>
      </c>
      <c r="B2" s="5" t="s">
        <v>620</v>
      </c>
      <c r="C2" s="5" t="s">
        <v>372</v>
      </c>
      <c r="D2" s="5" t="s">
        <v>621</v>
      </c>
      <c r="E2" s="5" t="s">
        <v>622</v>
      </c>
      <c r="F2" s="15">
        <v>50000</v>
      </c>
      <c r="G2" s="5" t="s">
        <v>623</v>
      </c>
      <c r="H2" s="5" t="s">
        <v>373</v>
      </c>
    </row>
    <row r="3" ht="30" customHeight="1" spans="1:8">
      <c r="A3" s="5" t="s">
        <v>375</v>
      </c>
      <c r="B3" s="5" t="s">
        <v>624</v>
      </c>
      <c r="C3" s="5" t="s">
        <v>372</v>
      </c>
      <c r="D3" s="5" t="s">
        <v>625</v>
      </c>
      <c r="E3" s="5" t="s">
        <v>626</v>
      </c>
      <c r="F3" s="15">
        <v>65000</v>
      </c>
      <c r="G3" s="5" t="s">
        <v>627</v>
      </c>
      <c r="H3" s="5" t="s">
        <v>628</v>
      </c>
    </row>
    <row r="4" ht="30" customHeight="1" spans="1:8">
      <c r="A4" s="5" t="s">
        <v>379</v>
      </c>
      <c r="B4" s="5" t="s">
        <v>380</v>
      </c>
      <c r="C4" s="5" t="s">
        <v>381</v>
      </c>
      <c r="D4" s="5" t="s">
        <v>629</v>
      </c>
      <c r="E4" s="5" t="s">
        <v>630</v>
      </c>
      <c r="F4" s="15">
        <v>40000</v>
      </c>
      <c r="G4" s="5" t="s">
        <v>631</v>
      </c>
      <c r="H4" s="5" t="s">
        <v>382</v>
      </c>
    </row>
    <row r="5" spans="1:8">
      <c r="A5" s="5" t="s">
        <v>384</v>
      </c>
      <c r="B5" s="5" t="s">
        <v>632</v>
      </c>
      <c r="C5" s="5" t="s">
        <v>386</v>
      </c>
      <c r="D5" s="5" t="s">
        <v>633</v>
      </c>
      <c r="E5" s="5" t="s">
        <v>630</v>
      </c>
      <c r="F5" s="15">
        <v>38000</v>
      </c>
      <c r="G5" s="5" t="s">
        <v>634</v>
      </c>
      <c r="H5" s="5" t="s">
        <v>387</v>
      </c>
    </row>
    <row r="6" ht="30" customHeight="1" spans="1:8">
      <c r="A6" s="5" t="s">
        <v>389</v>
      </c>
      <c r="B6" s="5" t="s">
        <v>635</v>
      </c>
      <c r="C6" s="5" t="s">
        <v>391</v>
      </c>
      <c r="D6" s="5" t="s">
        <v>636</v>
      </c>
      <c r="E6" s="5" t="s">
        <v>637</v>
      </c>
      <c r="F6" s="15">
        <v>35000</v>
      </c>
      <c r="G6" s="5" t="s">
        <v>638</v>
      </c>
      <c r="H6" s="5" t="s">
        <v>392</v>
      </c>
    </row>
    <row r="7" ht="30" customHeight="1" spans="1:8">
      <c r="A7" s="5" t="s">
        <v>394</v>
      </c>
      <c r="B7" s="5" t="s">
        <v>639</v>
      </c>
      <c r="C7" s="5" t="s">
        <v>396</v>
      </c>
      <c r="D7" s="5" t="s">
        <v>640</v>
      </c>
      <c r="E7" s="5" t="s">
        <v>641</v>
      </c>
      <c r="F7" s="15">
        <v>34000</v>
      </c>
      <c r="G7" s="5" t="s">
        <v>634</v>
      </c>
      <c r="H7" s="5" t="s">
        <v>397</v>
      </c>
    </row>
    <row r="8" ht="30" customHeight="1" spans="1:8">
      <c r="A8" s="5" t="s">
        <v>399</v>
      </c>
      <c r="B8" s="5" t="s">
        <v>400</v>
      </c>
      <c r="C8" s="5" t="s">
        <v>401</v>
      </c>
      <c r="D8" s="5" t="s">
        <v>642</v>
      </c>
      <c r="E8" s="5" t="s">
        <v>643</v>
      </c>
      <c r="F8" s="15">
        <v>33000</v>
      </c>
      <c r="G8" s="5" t="s">
        <v>644</v>
      </c>
      <c r="H8" s="5" t="s">
        <v>402</v>
      </c>
    </row>
    <row r="9" spans="1:8">
      <c r="A9" s="5" t="s">
        <v>404</v>
      </c>
      <c r="B9" s="5" t="s">
        <v>645</v>
      </c>
      <c r="C9" s="5" t="s">
        <v>406</v>
      </c>
      <c r="D9" s="5" t="s">
        <v>646</v>
      </c>
      <c r="E9" s="5" t="s">
        <v>641</v>
      </c>
      <c r="F9" s="15">
        <v>33000</v>
      </c>
      <c r="G9" s="5" t="s">
        <v>634</v>
      </c>
      <c r="H9" s="5" t="s">
        <v>407</v>
      </c>
    </row>
    <row r="10" ht="30" customHeight="1" spans="1:8">
      <c r="A10" s="5" t="s">
        <v>409</v>
      </c>
      <c r="B10" s="5" t="s">
        <v>647</v>
      </c>
      <c r="C10" s="5" t="s">
        <v>411</v>
      </c>
      <c r="D10" s="5" t="s">
        <v>648</v>
      </c>
      <c r="E10" s="5" t="s">
        <v>649</v>
      </c>
      <c r="F10" s="15">
        <v>28000</v>
      </c>
      <c r="G10" s="5" t="s">
        <v>634</v>
      </c>
      <c r="H10" s="5" t="s">
        <v>412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D10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3"/>
  <cols>
    <col min="1" max="1" width="8.77777777777778" customWidth="1"/>
    <col min="2" max="2" width="30.6666666666667" customWidth="1"/>
    <col min="3" max="3" width="62.7777777777778" customWidth="1"/>
    <col min="4" max="4" width="40.5555555555556" customWidth="1"/>
  </cols>
  <sheetData>
    <row r="1" ht="30" customHeight="1" spans="1:4">
      <c r="A1" s="14" t="s">
        <v>360</v>
      </c>
      <c r="B1" s="14" t="s">
        <v>650</v>
      </c>
      <c r="C1" s="14" t="s">
        <v>651</v>
      </c>
      <c r="D1" s="14" t="s">
        <v>652</v>
      </c>
    </row>
    <row r="2" ht="30" customHeight="1" spans="1:4">
      <c r="A2" s="5" t="s">
        <v>370</v>
      </c>
      <c r="B2" s="5" t="s">
        <v>653</v>
      </c>
      <c r="C2" s="5" t="s">
        <v>654</v>
      </c>
      <c r="D2" s="5" t="s">
        <v>620</v>
      </c>
    </row>
    <row r="3" spans="1:4">
      <c r="A3" s="5" t="s">
        <v>375</v>
      </c>
      <c r="B3" s="5" t="s">
        <v>655</v>
      </c>
      <c r="C3" s="5" t="s">
        <v>656</v>
      </c>
      <c r="D3" s="5" t="s">
        <v>376</v>
      </c>
    </row>
    <row r="4" ht="30" customHeight="1" spans="1:4">
      <c r="A4" s="5" t="s">
        <v>384</v>
      </c>
      <c r="B4" s="5" t="s">
        <v>657</v>
      </c>
      <c r="C4" s="5" t="s">
        <v>658</v>
      </c>
      <c r="D4" s="5" t="s">
        <v>632</v>
      </c>
    </row>
    <row r="5" ht="30" customHeight="1" spans="1:4">
      <c r="A5" s="5" t="s">
        <v>379</v>
      </c>
      <c r="B5" s="5" t="s">
        <v>659</v>
      </c>
      <c r="C5" s="5" t="s">
        <v>660</v>
      </c>
      <c r="D5" s="5" t="s">
        <v>380</v>
      </c>
    </row>
    <row r="6" spans="1:4">
      <c r="A6" s="5" t="s">
        <v>404</v>
      </c>
      <c r="B6" s="5" t="s">
        <v>661</v>
      </c>
      <c r="C6" s="5" t="s">
        <v>662</v>
      </c>
      <c r="D6" s="5" t="s">
        <v>663</v>
      </c>
    </row>
    <row r="7" ht="30" customHeight="1" spans="1:4">
      <c r="A7" s="5" t="s">
        <v>409</v>
      </c>
      <c r="B7" s="5" t="s">
        <v>664</v>
      </c>
      <c r="C7" s="5" t="s">
        <v>665</v>
      </c>
      <c r="D7" s="5" t="s">
        <v>410</v>
      </c>
    </row>
    <row r="8" spans="1:4">
      <c r="A8" s="5" t="s">
        <v>394</v>
      </c>
      <c r="B8" s="5" t="s">
        <v>666</v>
      </c>
      <c r="C8" s="5" t="s">
        <v>667</v>
      </c>
      <c r="D8" s="5" t="s">
        <v>668</v>
      </c>
    </row>
    <row r="9" spans="1:4">
      <c r="A9" s="5" t="s">
        <v>389</v>
      </c>
      <c r="B9" s="5" t="s">
        <v>669</v>
      </c>
      <c r="C9" s="5" t="s">
        <v>670</v>
      </c>
      <c r="D9" s="5" t="s">
        <v>390</v>
      </c>
    </row>
    <row r="10" spans="1:4">
      <c r="A10" s="5" t="s">
        <v>399</v>
      </c>
      <c r="B10" s="5" t="s">
        <v>671</v>
      </c>
      <c r="C10" s="5" t="s">
        <v>672</v>
      </c>
      <c r="D10" s="5" t="s">
        <v>400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B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7" outlineLevelCol="1"/>
  <cols>
    <col min="1" max="1" width="28" customWidth="1"/>
    <col min="2" max="2" width="100" customWidth="1"/>
  </cols>
  <sheetData>
    <row r="1" spans="1:2">
      <c r="A1" s="1" t="s">
        <v>0</v>
      </c>
      <c r="B1" s="1" t="s">
        <v>673</v>
      </c>
    </row>
    <row r="2" spans="1:2">
      <c r="A2" s="5" t="s">
        <v>2</v>
      </c>
      <c r="B2" s="5" t="s">
        <v>674</v>
      </c>
    </row>
    <row r="3" ht="30" customHeight="1" spans="1:2">
      <c r="A3" s="5" t="s">
        <v>675</v>
      </c>
      <c r="B3" s="5" t="s">
        <v>676</v>
      </c>
    </row>
    <row r="4" spans="1:2">
      <c r="A4" s="5" t="s">
        <v>677</v>
      </c>
      <c r="B4" s="5" t="s">
        <v>678</v>
      </c>
    </row>
    <row r="5" spans="1:2">
      <c r="A5" s="5" t="s">
        <v>679</v>
      </c>
      <c r="B5" s="5" t="s">
        <v>680</v>
      </c>
    </row>
    <row r="6" ht="28.8" customHeight="1" spans="1:2">
      <c r="A6" s="5" t="s">
        <v>681</v>
      </c>
      <c r="B6" s="5" t="s">
        <v>682</v>
      </c>
    </row>
    <row r="7" ht="28.8" customHeight="1" spans="1:2">
      <c r="A7" s="5" t="s">
        <v>683</v>
      </c>
      <c r="B7" s="5" t="s">
        <v>684</v>
      </c>
    </row>
    <row r="8" spans="1:2">
      <c r="A8" s="5" t="s">
        <v>685</v>
      </c>
      <c r="B8" s="5" t="s">
        <v>686</v>
      </c>
    </row>
  </sheetData>
  <autoFilter xmlns:etc="http://www.wps.cn/officeDocument/2017/etCustomData" ref="A1:B8" etc:filterBottomFollowUsedRange="0">
    <extLst/>
  </autoFilter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I1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6.22222222222222" customWidth="1"/>
    <col min="2" max="2" width="26" customWidth="1"/>
    <col min="4" max="4" width="9.66666666666667" customWidth="1"/>
    <col min="5" max="5" width="20.1111111111111" customWidth="1"/>
    <col min="6" max="6" width="26" customWidth="1"/>
    <col min="7" max="7" width="8.33333333333333" customWidth="1"/>
    <col min="8" max="8" width="9.22222222222222" customWidth="1"/>
    <col min="9" max="9" width="26" customWidth="1"/>
  </cols>
  <sheetData>
    <row r="1" ht="35" customHeight="1" spans="1:9">
      <c r="A1" s="14" t="s">
        <v>360</v>
      </c>
      <c r="B1" s="14" t="s">
        <v>687</v>
      </c>
      <c r="C1" s="14" t="s">
        <v>688</v>
      </c>
      <c r="D1" s="14" t="s">
        <v>689</v>
      </c>
      <c r="E1" s="14" t="s">
        <v>690</v>
      </c>
      <c r="F1" s="14" t="s">
        <v>691</v>
      </c>
      <c r="G1" s="14" t="s">
        <v>692</v>
      </c>
      <c r="H1" s="14" t="s">
        <v>693</v>
      </c>
      <c r="I1" s="14" t="s">
        <v>694</v>
      </c>
    </row>
    <row r="2" ht="48" customHeight="1" spans="1:9">
      <c r="A2" s="5" t="s">
        <v>370</v>
      </c>
      <c r="B2" s="5" t="s">
        <v>695</v>
      </c>
      <c r="C2" s="5" t="s">
        <v>696</v>
      </c>
      <c r="D2" s="5" t="s">
        <v>372</v>
      </c>
      <c r="E2" s="5" t="s">
        <v>697</v>
      </c>
      <c r="F2" s="5" t="s">
        <v>698</v>
      </c>
      <c r="G2" s="5">
        <v>50000</v>
      </c>
      <c r="H2" s="5">
        <v>5000</v>
      </c>
      <c r="I2" s="5" t="s">
        <v>699</v>
      </c>
    </row>
    <row r="3" ht="48" customHeight="1" spans="1:9">
      <c r="A3" s="5" t="s">
        <v>375</v>
      </c>
      <c r="B3" s="5" t="s">
        <v>700</v>
      </c>
      <c r="C3" s="5" t="s">
        <v>701</v>
      </c>
      <c r="D3" s="5" t="s">
        <v>372</v>
      </c>
      <c r="E3" s="5" t="s">
        <v>697</v>
      </c>
      <c r="F3" s="5" t="s">
        <v>702</v>
      </c>
      <c r="G3" s="5">
        <v>65000</v>
      </c>
      <c r="H3" s="5">
        <v>3000</v>
      </c>
      <c r="I3" s="5" t="s">
        <v>703</v>
      </c>
    </row>
    <row r="4" ht="48" customHeight="1" spans="1:9">
      <c r="A4" s="5" t="s">
        <v>379</v>
      </c>
      <c r="B4" s="5" t="s">
        <v>704</v>
      </c>
      <c r="C4" s="5" t="s">
        <v>705</v>
      </c>
      <c r="D4" s="5" t="s">
        <v>381</v>
      </c>
      <c r="E4" s="5" t="s">
        <v>697</v>
      </c>
      <c r="F4" s="5" t="s">
        <v>706</v>
      </c>
      <c r="G4" s="5">
        <v>40000</v>
      </c>
      <c r="H4" s="5">
        <v>6000</v>
      </c>
      <c r="I4" s="5" t="s">
        <v>707</v>
      </c>
    </row>
    <row r="5" ht="48" customHeight="1" spans="1:9">
      <c r="A5" s="5" t="s">
        <v>384</v>
      </c>
      <c r="B5" s="5" t="s">
        <v>708</v>
      </c>
      <c r="C5" s="5" t="s">
        <v>709</v>
      </c>
      <c r="D5" s="5" t="s">
        <v>386</v>
      </c>
      <c r="E5" s="5" t="s">
        <v>697</v>
      </c>
      <c r="F5" s="5" t="s">
        <v>710</v>
      </c>
      <c r="G5" s="5">
        <v>38000</v>
      </c>
      <c r="H5" s="5">
        <v>3000</v>
      </c>
      <c r="I5" s="5" t="s">
        <v>711</v>
      </c>
    </row>
    <row r="6" ht="48" customHeight="1" spans="1:9">
      <c r="A6" s="5" t="s">
        <v>394</v>
      </c>
      <c r="B6" s="5" t="s">
        <v>712</v>
      </c>
      <c r="C6" s="5" t="s">
        <v>713</v>
      </c>
      <c r="D6" s="5" t="s">
        <v>396</v>
      </c>
      <c r="E6" s="5" t="s">
        <v>697</v>
      </c>
      <c r="F6" s="5" t="s">
        <v>714</v>
      </c>
      <c r="G6" s="5">
        <v>34000</v>
      </c>
      <c r="H6" s="5">
        <v>2500</v>
      </c>
      <c r="I6" s="5" t="s">
        <v>715</v>
      </c>
    </row>
    <row r="7" ht="48" customHeight="1" spans="1:9">
      <c r="A7" s="5" t="s">
        <v>399</v>
      </c>
      <c r="B7" s="5" t="s">
        <v>716</v>
      </c>
      <c r="C7" s="5" t="s">
        <v>717</v>
      </c>
      <c r="D7" s="5" t="s">
        <v>401</v>
      </c>
      <c r="E7" s="5" t="s">
        <v>697</v>
      </c>
      <c r="F7" s="5" t="s">
        <v>718</v>
      </c>
      <c r="G7" s="5">
        <v>33000</v>
      </c>
      <c r="H7" s="5">
        <v>2500</v>
      </c>
      <c r="I7" s="5" t="s">
        <v>719</v>
      </c>
    </row>
    <row r="8" ht="48" customHeight="1" spans="1:9">
      <c r="A8" s="5" t="s">
        <v>404</v>
      </c>
      <c r="B8" s="5" t="s">
        <v>720</v>
      </c>
      <c r="C8" s="5" t="s">
        <v>721</v>
      </c>
      <c r="D8" s="5" t="s">
        <v>406</v>
      </c>
      <c r="E8" s="5" t="s">
        <v>697</v>
      </c>
      <c r="F8" s="5" t="s">
        <v>722</v>
      </c>
      <c r="G8" s="5">
        <v>33000</v>
      </c>
      <c r="H8" s="5">
        <v>2500</v>
      </c>
      <c r="I8" s="5" t="s">
        <v>723</v>
      </c>
    </row>
    <row r="9" ht="48" customHeight="1" spans="1:9">
      <c r="A9" s="5" t="s">
        <v>389</v>
      </c>
      <c r="B9" s="5" t="s">
        <v>724</v>
      </c>
      <c r="C9" s="5" t="s">
        <v>390</v>
      </c>
      <c r="D9" s="5" t="s">
        <v>391</v>
      </c>
      <c r="E9" s="5" t="s">
        <v>697</v>
      </c>
      <c r="F9" s="5" t="s">
        <v>725</v>
      </c>
      <c r="G9" s="5">
        <v>35000</v>
      </c>
      <c r="H9" s="5">
        <v>2500</v>
      </c>
      <c r="I9" s="5" t="s">
        <v>726</v>
      </c>
    </row>
    <row r="10" ht="48" customHeight="1" spans="1:9">
      <c r="A10" s="5" t="s">
        <v>409</v>
      </c>
      <c r="B10" s="5" t="s">
        <v>727</v>
      </c>
      <c r="C10" s="5" t="s">
        <v>728</v>
      </c>
      <c r="D10" s="5" t="s">
        <v>411</v>
      </c>
      <c r="E10" s="5" t="s">
        <v>697</v>
      </c>
      <c r="F10" s="5" t="s">
        <v>729</v>
      </c>
      <c r="G10" s="5">
        <v>28000</v>
      </c>
      <c r="H10" s="5">
        <v>2000</v>
      </c>
      <c r="I10" s="5" t="s">
        <v>730</v>
      </c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E1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7" customWidth="1"/>
    <col min="2" max="2" width="23.8888888888889" customWidth="1"/>
    <col min="3" max="3" width="26" customWidth="1"/>
    <col min="4" max="4" width="12.1111111111111" customWidth="1"/>
    <col min="5" max="5" width="26" customWidth="1"/>
  </cols>
  <sheetData>
    <row r="1" ht="35" customHeight="1" spans="1:5">
      <c r="A1" s="14" t="s">
        <v>360</v>
      </c>
      <c r="B1" s="14" t="s">
        <v>650</v>
      </c>
      <c r="C1" s="14" t="s">
        <v>731</v>
      </c>
      <c r="D1" s="14" t="s">
        <v>732</v>
      </c>
      <c r="E1" s="14" t="s">
        <v>36</v>
      </c>
    </row>
    <row r="2" ht="48" customHeight="1" spans="1:5">
      <c r="A2" s="5" t="s">
        <v>370</v>
      </c>
      <c r="B2" s="5" t="s">
        <v>653</v>
      </c>
      <c r="C2" s="5" t="s">
        <v>733</v>
      </c>
      <c r="D2" s="5" t="s">
        <v>734</v>
      </c>
      <c r="E2" s="5" t="s">
        <v>735</v>
      </c>
    </row>
    <row r="3" ht="48" customHeight="1" spans="1:5">
      <c r="A3" s="5" t="s">
        <v>375</v>
      </c>
      <c r="B3" s="5" t="s">
        <v>655</v>
      </c>
      <c r="C3" s="5" t="s">
        <v>736</v>
      </c>
      <c r="D3" s="5" t="s">
        <v>737</v>
      </c>
      <c r="E3" s="5" t="s">
        <v>738</v>
      </c>
    </row>
    <row r="4" ht="48" customHeight="1" spans="1:5">
      <c r="A4" s="5" t="s">
        <v>379</v>
      </c>
      <c r="B4" s="5" t="s">
        <v>659</v>
      </c>
      <c r="C4" s="5" t="s">
        <v>739</v>
      </c>
      <c r="D4" s="5" t="s">
        <v>740</v>
      </c>
      <c r="E4" s="5" t="s">
        <v>741</v>
      </c>
    </row>
    <row r="5" ht="48" customHeight="1" spans="1:5">
      <c r="A5" s="5" t="s">
        <v>384</v>
      </c>
      <c r="B5" s="5" t="s">
        <v>657</v>
      </c>
      <c r="C5" s="5" t="s">
        <v>742</v>
      </c>
      <c r="D5" s="5" t="s">
        <v>740</v>
      </c>
      <c r="E5" s="5" t="s">
        <v>743</v>
      </c>
    </row>
    <row r="6" ht="48" customHeight="1" spans="1:5">
      <c r="A6" s="5" t="s">
        <v>404</v>
      </c>
      <c r="B6" s="5" t="s">
        <v>661</v>
      </c>
      <c r="C6" s="5" t="s">
        <v>744</v>
      </c>
      <c r="D6" s="5" t="s">
        <v>745</v>
      </c>
      <c r="E6" s="5" t="s">
        <v>746</v>
      </c>
    </row>
    <row r="7" ht="48" customHeight="1" spans="1:5">
      <c r="A7" s="5" t="s">
        <v>409</v>
      </c>
      <c r="B7" s="5" t="s">
        <v>664</v>
      </c>
      <c r="C7" s="5" t="s">
        <v>747</v>
      </c>
      <c r="D7" s="5" t="s">
        <v>740</v>
      </c>
      <c r="E7" s="5" t="s">
        <v>748</v>
      </c>
    </row>
    <row r="8" ht="48" customHeight="1" spans="1:5">
      <c r="A8" s="5" t="s">
        <v>394</v>
      </c>
      <c r="B8" s="5" t="s">
        <v>666</v>
      </c>
      <c r="C8" s="5" t="s">
        <v>749</v>
      </c>
      <c r="D8" s="5" t="s">
        <v>740</v>
      </c>
      <c r="E8" s="5" t="s">
        <v>750</v>
      </c>
    </row>
    <row r="9" ht="48" customHeight="1" spans="1:5">
      <c r="A9" s="5" t="s">
        <v>389</v>
      </c>
      <c r="B9" s="5" t="s">
        <v>669</v>
      </c>
      <c r="C9" s="5" t="s">
        <v>751</v>
      </c>
      <c r="D9" s="5" t="s">
        <v>740</v>
      </c>
      <c r="E9" s="5" t="s">
        <v>752</v>
      </c>
    </row>
    <row r="10" ht="48" customHeight="1" spans="1:5">
      <c r="A10" s="5" t="s">
        <v>399</v>
      </c>
      <c r="B10" s="5" t="s">
        <v>671</v>
      </c>
      <c r="C10" s="5" t="s">
        <v>753</v>
      </c>
      <c r="D10" s="5" t="s">
        <v>754</v>
      </c>
      <c r="E10" s="5" t="s">
        <v>755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AD47"/>
  </sheetPr>
  <dimension ref="A1:F42"/>
  <sheetViews>
    <sheetView workbookViewId="0">
      <pane ySplit="1" topLeftCell="A2" activePane="bottomLeft" state="frozen"/>
      <selection/>
      <selection pane="bottomLeft" activeCell="A1" sqref="A1:F1"/>
    </sheetView>
  </sheetViews>
  <sheetFormatPr defaultColWidth="9" defaultRowHeight="14.4" outlineLevelCol="5"/>
  <cols>
    <col min="1" max="1" width="24" customWidth="1"/>
    <col min="2" max="2" width="34" customWidth="1"/>
    <col min="3" max="3" width="30" customWidth="1"/>
    <col min="4" max="4" width="64" customWidth="1"/>
    <col min="5" max="5" width="24" customWidth="1"/>
    <col min="6" max="6" width="56" customWidth="1"/>
  </cols>
  <sheetData>
    <row r="1" spans="1:6">
      <c r="A1" s="25" t="s">
        <v>28</v>
      </c>
      <c r="B1" s="26"/>
      <c r="C1" s="26"/>
      <c r="D1" s="26"/>
      <c r="E1" s="26"/>
      <c r="F1" s="27"/>
    </row>
    <row r="2" spans="1:6">
      <c r="A2" s="5" t="s">
        <v>29</v>
      </c>
      <c r="B2" s="30" t="s">
        <v>30</v>
      </c>
      <c r="C2" s="26"/>
      <c r="D2" s="26"/>
      <c r="E2" s="26"/>
      <c r="F2" s="27"/>
    </row>
    <row r="3" spans="1:6">
      <c r="A3" s="28"/>
      <c r="B3" s="28"/>
      <c r="C3" s="28"/>
      <c r="D3" s="28"/>
      <c r="E3" s="28"/>
      <c r="F3" s="28"/>
    </row>
    <row r="4" spans="1:6">
      <c r="A4" s="29" t="s">
        <v>31</v>
      </c>
      <c r="B4" s="29" t="s">
        <v>32</v>
      </c>
      <c r="C4" s="29" t="s">
        <v>33</v>
      </c>
      <c r="D4" s="29" t="s">
        <v>34</v>
      </c>
      <c r="E4" s="29" t="s">
        <v>35</v>
      </c>
      <c r="F4" s="29" t="s">
        <v>36</v>
      </c>
    </row>
    <row r="5" ht="30" customHeight="1" spans="1:6">
      <c r="A5" s="5" t="s">
        <v>37</v>
      </c>
      <c r="B5" s="5" t="s">
        <v>38</v>
      </c>
      <c r="C5" s="5" t="s">
        <v>39</v>
      </c>
      <c r="D5" s="5" t="s">
        <v>40</v>
      </c>
      <c r="E5" s="5" t="s">
        <v>41</v>
      </c>
      <c r="F5" s="5" t="s">
        <v>42</v>
      </c>
    </row>
    <row r="6" ht="30" customHeight="1" spans="1:6">
      <c r="A6" s="5" t="s">
        <v>37</v>
      </c>
      <c r="B6" s="5" t="s">
        <v>43</v>
      </c>
      <c r="C6" s="5" t="s">
        <v>39</v>
      </c>
      <c r="D6" s="5" t="s">
        <v>44</v>
      </c>
      <c r="E6" s="5" t="s">
        <v>41</v>
      </c>
      <c r="F6" s="5" t="s">
        <v>42</v>
      </c>
    </row>
    <row r="7" ht="30" customHeight="1" spans="1:6">
      <c r="A7" s="5" t="s">
        <v>37</v>
      </c>
      <c r="B7" s="5" t="s">
        <v>45</v>
      </c>
      <c r="C7" s="5" t="s">
        <v>39</v>
      </c>
      <c r="D7" s="5" t="s">
        <v>46</v>
      </c>
      <c r="E7" s="5" t="s">
        <v>41</v>
      </c>
      <c r="F7" s="5" t="s">
        <v>42</v>
      </c>
    </row>
    <row r="8" ht="30" customHeight="1" spans="1:6">
      <c r="A8" s="5" t="s">
        <v>37</v>
      </c>
      <c r="B8" s="5" t="s">
        <v>47</v>
      </c>
      <c r="C8" s="5" t="s">
        <v>39</v>
      </c>
      <c r="D8" s="5" t="s">
        <v>48</v>
      </c>
      <c r="E8" s="5" t="s">
        <v>41</v>
      </c>
      <c r="F8" s="5" t="s">
        <v>42</v>
      </c>
    </row>
    <row r="9" ht="30" customHeight="1" spans="1:6">
      <c r="A9" s="5" t="s">
        <v>37</v>
      </c>
      <c r="B9" s="5" t="s">
        <v>49</v>
      </c>
      <c r="C9" s="5" t="s">
        <v>39</v>
      </c>
      <c r="D9" s="5" t="s">
        <v>50</v>
      </c>
      <c r="E9" s="5" t="s">
        <v>41</v>
      </c>
      <c r="F9" s="5" t="s">
        <v>42</v>
      </c>
    </row>
    <row r="10" ht="30" customHeight="1" spans="1:6">
      <c r="A10" s="5" t="s">
        <v>37</v>
      </c>
      <c r="B10" s="5" t="s">
        <v>51</v>
      </c>
      <c r="C10" s="5" t="s">
        <v>39</v>
      </c>
      <c r="D10" s="5" t="s">
        <v>52</v>
      </c>
      <c r="E10" s="5" t="s">
        <v>41</v>
      </c>
      <c r="F10" s="5" t="s">
        <v>42</v>
      </c>
    </row>
    <row r="11" ht="30" customHeight="1" spans="1:6">
      <c r="A11" s="5" t="s">
        <v>37</v>
      </c>
      <c r="B11" s="5" t="s">
        <v>53</v>
      </c>
      <c r="C11" s="5" t="s">
        <v>39</v>
      </c>
      <c r="D11" s="5" t="s">
        <v>54</v>
      </c>
      <c r="E11" s="5" t="s">
        <v>41</v>
      </c>
      <c r="F11" s="5" t="s">
        <v>42</v>
      </c>
    </row>
    <row r="12" ht="30" customHeight="1" spans="1:6">
      <c r="A12" s="5" t="s">
        <v>37</v>
      </c>
      <c r="B12" s="5" t="s">
        <v>55</v>
      </c>
      <c r="C12" s="5" t="s">
        <v>39</v>
      </c>
      <c r="D12" s="5" t="s">
        <v>56</v>
      </c>
      <c r="E12" s="5" t="s">
        <v>41</v>
      </c>
      <c r="F12" s="5" t="s">
        <v>42</v>
      </c>
    </row>
    <row r="13" ht="30" customHeight="1" spans="1:6">
      <c r="A13" s="5" t="s">
        <v>37</v>
      </c>
      <c r="B13" s="5" t="s">
        <v>57</v>
      </c>
      <c r="C13" s="5" t="s">
        <v>39</v>
      </c>
      <c r="D13" s="5" t="s">
        <v>58</v>
      </c>
      <c r="E13" s="5" t="s">
        <v>41</v>
      </c>
      <c r="F13" s="5" t="s">
        <v>42</v>
      </c>
    </row>
    <row r="14" ht="30" customHeight="1" spans="1:6">
      <c r="A14" s="5" t="s">
        <v>37</v>
      </c>
      <c r="B14" s="5" t="s">
        <v>59</v>
      </c>
      <c r="C14" s="5" t="s">
        <v>39</v>
      </c>
      <c r="D14" s="5" t="s">
        <v>60</v>
      </c>
      <c r="E14" s="5" t="s">
        <v>41</v>
      </c>
      <c r="F14" s="5" t="s">
        <v>42</v>
      </c>
    </row>
    <row r="15" ht="30" customHeight="1" spans="1:6">
      <c r="A15" s="5" t="s">
        <v>37</v>
      </c>
      <c r="B15" s="5" t="s">
        <v>61</v>
      </c>
      <c r="C15" s="5" t="s">
        <v>39</v>
      </c>
      <c r="D15" s="5" t="s">
        <v>62</v>
      </c>
      <c r="E15" s="5" t="s">
        <v>41</v>
      </c>
      <c r="F15" s="5" t="s">
        <v>42</v>
      </c>
    </row>
    <row r="16" ht="30" customHeight="1" spans="1:6">
      <c r="A16" s="5" t="s">
        <v>37</v>
      </c>
      <c r="B16" s="5" t="s">
        <v>63</v>
      </c>
      <c r="C16" s="5" t="s">
        <v>39</v>
      </c>
      <c r="D16" s="5" t="s">
        <v>64</v>
      </c>
      <c r="E16" s="5" t="s">
        <v>41</v>
      </c>
      <c r="F16" s="5" t="s">
        <v>42</v>
      </c>
    </row>
    <row r="17" ht="30" customHeight="1" spans="1:6">
      <c r="A17" s="5" t="s">
        <v>37</v>
      </c>
      <c r="B17" s="5" t="s">
        <v>65</v>
      </c>
      <c r="C17" s="5" t="s">
        <v>39</v>
      </c>
      <c r="D17" s="5" t="s">
        <v>66</v>
      </c>
      <c r="E17" s="5" t="s">
        <v>41</v>
      </c>
      <c r="F17" s="5" t="s">
        <v>42</v>
      </c>
    </row>
    <row r="18" ht="30" customHeight="1" spans="1:6">
      <c r="A18" s="5" t="s">
        <v>37</v>
      </c>
      <c r="B18" s="5" t="s">
        <v>67</v>
      </c>
      <c r="C18" s="5" t="s">
        <v>39</v>
      </c>
      <c r="D18" s="5" t="s">
        <v>68</v>
      </c>
      <c r="E18" s="5" t="s">
        <v>41</v>
      </c>
      <c r="F18" s="5" t="s">
        <v>42</v>
      </c>
    </row>
    <row r="19" ht="30" customHeight="1" spans="1:6">
      <c r="A19" s="5" t="s">
        <v>69</v>
      </c>
      <c r="B19" s="5" t="s">
        <v>70</v>
      </c>
      <c r="C19" s="5" t="s">
        <v>71</v>
      </c>
      <c r="D19" s="5" t="s">
        <v>72</v>
      </c>
      <c r="E19" s="5" t="s">
        <v>73</v>
      </c>
      <c r="F19" s="5" t="s">
        <v>74</v>
      </c>
    </row>
    <row r="20" ht="30" customHeight="1" spans="1:6">
      <c r="A20" s="5" t="s">
        <v>69</v>
      </c>
      <c r="B20" s="5" t="s">
        <v>75</v>
      </c>
      <c r="C20" s="5" t="s">
        <v>71</v>
      </c>
      <c r="D20" s="5" t="s">
        <v>76</v>
      </c>
      <c r="E20" s="5" t="s">
        <v>73</v>
      </c>
      <c r="F20" s="5" t="s">
        <v>74</v>
      </c>
    </row>
    <row r="21" ht="30" customHeight="1" spans="1:6">
      <c r="A21" s="5" t="s">
        <v>69</v>
      </c>
      <c r="B21" s="5" t="s">
        <v>77</v>
      </c>
      <c r="C21" s="5" t="s">
        <v>71</v>
      </c>
      <c r="D21" s="5" t="s">
        <v>78</v>
      </c>
      <c r="E21" s="5" t="s">
        <v>73</v>
      </c>
      <c r="F21" s="5" t="s">
        <v>74</v>
      </c>
    </row>
    <row r="22" ht="30" customHeight="1" spans="1:6">
      <c r="A22" s="5" t="s">
        <v>69</v>
      </c>
      <c r="B22" s="5" t="s">
        <v>79</v>
      </c>
      <c r="C22" s="5" t="s">
        <v>71</v>
      </c>
      <c r="D22" s="5" t="s">
        <v>80</v>
      </c>
      <c r="E22" s="5" t="s">
        <v>73</v>
      </c>
      <c r="F22" s="5" t="s">
        <v>74</v>
      </c>
    </row>
    <row r="23" ht="30" customHeight="1" spans="1:6">
      <c r="A23" s="5" t="s">
        <v>69</v>
      </c>
      <c r="B23" s="5" t="s">
        <v>81</v>
      </c>
      <c r="C23" s="5" t="s">
        <v>71</v>
      </c>
      <c r="D23" s="5" t="s">
        <v>82</v>
      </c>
      <c r="E23" s="5" t="s">
        <v>73</v>
      </c>
      <c r="F23" s="5" t="s">
        <v>74</v>
      </c>
    </row>
    <row r="24" ht="30" customHeight="1" spans="1:6">
      <c r="A24" s="5" t="s">
        <v>69</v>
      </c>
      <c r="B24" s="5" t="s">
        <v>83</v>
      </c>
      <c r="C24" s="5" t="s">
        <v>71</v>
      </c>
      <c r="D24" s="5" t="s">
        <v>84</v>
      </c>
      <c r="E24" s="5" t="s">
        <v>73</v>
      </c>
      <c r="F24" s="5" t="s">
        <v>74</v>
      </c>
    </row>
    <row r="25" ht="30" customHeight="1" spans="1:6">
      <c r="A25" s="5" t="s">
        <v>69</v>
      </c>
      <c r="B25" s="5" t="s">
        <v>85</v>
      </c>
      <c r="C25" s="5" t="s">
        <v>71</v>
      </c>
      <c r="D25" s="5" t="s">
        <v>86</v>
      </c>
      <c r="E25" s="5" t="s">
        <v>73</v>
      </c>
      <c r="F25" s="5" t="s">
        <v>74</v>
      </c>
    </row>
    <row r="26" ht="30" customHeight="1" spans="1:6">
      <c r="A26" s="5" t="s">
        <v>69</v>
      </c>
      <c r="B26" s="5" t="s">
        <v>87</v>
      </c>
      <c r="C26" s="5" t="s">
        <v>71</v>
      </c>
      <c r="D26" s="5" t="s">
        <v>88</v>
      </c>
      <c r="E26" s="5" t="s">
        <v>73</v>
      </c>
      <c r="F26" s="5" t="s">
        <v>74</v>
      </c>
    </row>
    <row r="27" ht="30" customHeight="1" spans="1:6">
      <c r="A27" s="5" t="s">
        <v>69</v>
      </c>
      <c r="B27" s="5" t="s">
        <v>89</v>
      </c>
      <c r="C27" s="5" t="s">
        <v>71</v>
      </c>
      <c r="D27" s="5" t="s">
        <v>90</v>
      </c>
      <c r="E27" s="5" t="s">
        <v>73</v>
      </c>
      <c r="F27" s="5" t="s">
        <v>74</v>
      </c>
    </row>
    <row r="28" ht="30" customHeight="1" spans="1:6">
      <c r="A28" s="5" t="s">
        <v>69</v>
      </c>
      <c r="B28" s="5" t="s">
        <v>91</v>
      </c>
      <c r="C28" s="5" t="s">
        <v>71</v>
      </c>
      <c r="D28" s="5" t="s">
        <v>92</v>
      </c>
      <c r="E28" s="5" t="s">
        <v>73</v>
      </c>
      <c r="F28" s="5" t="s">
        <v>74</v>
      </c>
    </row>
    <row r="29" ht="30" customHeight="1" spans="1:6">
      <c r="A29" s="5" t="s">
        <v>69</v>
      </c>
      <c r="B29" s="5" t="s">
        <v>93</v>
      </c>
      <c r="C29" s="5" t="s">
        <v>71</v>
      </c>
      <c r="D29" s="5" t="s">
        <v>94</v>
      </c>
      <c r="E29" s="5" t="s">
        <v>73</v>
      </c>
      <c r="F29" s="5" t="s">
        <v>74</v>
      </c>
    </row>
    <row r="30" ht="30" customHeight="1" spans="1:6">
      <c r="A30" s="5" t="s">
        <v>69</v>
      </c>
      <c r="B30" s="5" t="s">
        <v>95</v>
      </c>
      <c r="C30" s="5" t="s">
        <v>71</v>
      </c>
      <c r="D30" s="5" t="s">
        <v>96</v>
      </c>
      <c r="E30" s="5" t="s">
        <v>73</v>
      </c>
      <c r="F30" s="5" t="s">
        <v>74</v>
      </c>
    </row>
    <row r="31" ht="30" customHeight="1" spans="1:6">
      <c r="A31" s="5" t="s">
        <v>69</v>
      </c>
      <c r="B31" s="5" t="s">
        <v>97</v>
      </c>
      <c r="C31" s="5" t="s">
        <v>71</v>
      </c>
      <c r="D31" s="5" t="s">
        <v>98</v>
      </c>
      <c r="E31" s="5" t="s">
        <v>73</v>
      </c>
      <c r="F31" s="5" t="s">
        <v>74</v>
      </c>
    </row>
    <row r="32" ht="30" customHeight="1" spans="1:6">
      <c r="A32" s="5" t="s">
        <v>69</v>
      </c>
      <c r="B32" s="5" t="s">
        <v>99</v>
      </c>
      <c r="C32" s="5" t="s">
        <v>71</v>
      </c>
      <c r="D32" s="5" t="s">
        <v>100</v>
      </c>
      <c r="E32" s="5" t="s">
        <v>73</v>
      </c>
      <c r="F32" s="5" t="s">
        <v>74</v>
      </c>
    </row>
    <row r="33" ht="30" customHeight="1" spans="1:6">
      <c r="A33" s="5" t="s">
        <v>69</v>
      </c>
      <c r="B33" s="5" t="s">
        <v>101</v>
      </c>
      <c r="C33" s="5" t="s">
        <v>71</v>
      </c>
      <c r="D33" s="5" t="s">
        <v>102</v>
      </c>
      <c r="E33" s="5" t="s">
        <v>73</v>
      </c>
      <c r="F33" s="5" t="s">
        <v>74</v>
      </c>
    </row>
    <row r="34" ht="30" customHeight="1" spans="1:6">
      <c r="A34" s="5" t="s">
        <v>69</v>
      </c>
      <c r="B34" s="5" t="s">
        <v>103</v>
      </c>
      <c r="C34" s="5" t="s">
        <v>71</v>
      </c>
      <c r="D34" s="5" t="s">
        <v>104</v>
      </c>
      <c r="E34" s="5" t="s">
        <v>73</v>
      </c>
      <c r="F34" s="5" t="s">
        <v>74</v>
      </c>
    </row>
    <row r="35" ht="30" customHeight="1" spans="1:6">
      <c r="A35" s="5" t="s">
        <v>69</v>
      </c>
      <c r="B35" s="5" t="s">
        <v>105</v>
      </c>
      <c r="C35" s="5" t="s">
        <v>71</v>
      </c>
      <c r="D35" s="5" t="s">
        <v>106</v>
      </c>
      <c r="E35" s="5" t="s">
        <v>73</v>
      </c>
      <c r="F35" s="5" t="s">
        <v>74</v>
      </c>
    </row>
    <row r="36" ht="30" customHeight="1" spans="1:6">
      <c r="A36" s="5" t="s">
        <v>69</v>
      </c>
      <c r="B36" s="5" t="s">
        <v>107</v>
      </c>
      <c r="C36" s="5" t="s">
        <v>71</v>
      </c>
      <c r="D36" s="5" t="s">
        <v>108</v>
      </c>
      <c r="E36" s="5" t="s">
        <v>73</v>
      </c>
      <c r="F36" s="5" t="s">
        <v>74</v>
      </c>
    </row>
    <row r="37" ht="30" customHeight="1" spans="1:6">
      <c r="A37" s="5" t="s">
        <v>69</v>
      </c>
      <c r="B37" s="5" t="s">
        <v>109</v>
      </c>
      <c r="C37" s="5" t="s">
        <v>71</v>
      </c>
      <c r="D37" s="5" t="s">
        <v>110</v>
      </c>
      <c r="E37" s="5" t="s">
        <v>73</v>
      </c>
      <c r="F37" s="5" t="s">
        <v>74</v>
      </c>
    </row>
    <row r="38" ht="30" customHeight="1" spans="1:6">
      <c r="A38" s="5" t="s">
        <v>69</v>
      </c>
      <c r="B38" s="5" t="s">
        <v>111</v>
      </c>
      <c r="C38" s="5" t="s">
        <v>71</v>
      </c>
      <c r="D38" s="5" t="s">
        <v>112</v>
      </c>
      <c r="E38" s="5" t="s">
        <v>73</v>
      </c>
      <c r="F38" s="5" t="s">
        <v>74</v>
      </c>
    </row>
    <row r="39" ht="30" customHeight="1" spans="1:6">
      <c r="A39" s="5" t="s">
        <v>69</v>
      </c>
      <c r="B39" s="5" t="s">
        <v>113</v>
      </c>
      <c r="C39" s="5" t="s">
        <v>71</v>
      </c>
      <c r="D39" s="5" t="s">
        <v>114</v>
      </c>
      <c r="E39" s="5" t="s">
        <v>73</v>
      </c>
      <c r="F39" s="5" t="s">
        <v>74</v>
      </c>
    </row>
    <row r="40" ht="30" customHeight="1" spans="1:6">
      <c r="A40" s="5" t="s">
        <v>69</v>
      </c>
      <c r="B40" s="5" t="s">
        <v>115</v>
      </c>
      <c r="C40" s="5" t="s">
        <v>71</v>
      </c>
      <c r="D40" s="5" t="s">
        <v>116</v>
      </c>
      <c r="E40" s="5" t="s">
        <v>73</v>
      </c>
      <c r="F40" s="5" t="s">
        <v>74</v>
      </c>
    </row>
    <row r="41" ht="30" customHeight="1" spans="1:6">
      <c r="A41" s="5" t="s">
        <v>69</v>
      </c>
      <c r="B41" s="5" t="s">
        <v>117</v>
      </c>
      <c r="C41" s="5" t="s">
        <v>71</v>
      </c>
      <c r="D41" s="5" t="s">
        <v>118</v>
      </c>
      <c r="E41" s="5" t="s">
        <v>73</v>
      </c>
      <c r="F41" s="5" t="s">
        <v>74</v>
      </c>
    </row>
    <row r="42" ht="30" customHeight="1" spans="1:6">
      <c r="A42" s="5" t="s">
        <v>69</v>
      </c>
      <c r="B42" s="5" t="s">
        <v>119</v>
      </c>
      <c r="C42" s="5" t="s">
        <v>71</v>
      </c>
      <c r="D42" s="5" t="s">
        <v>120</v>
      </c>
      <c r="E42" s="5" t="s">
        <v>73</v>
      </c>
      <c r="F42" s="5" t="s">
        <v>74</v>
      </c>
    </row>
  </sheetData>
  <autoFilter xmlns:etc="http://www.wps.cn/officeDocument/2017/etCustomData" ref="A4:F42" etc:filterBottomFollowUsedRange="0">
    <extLst/>
  </autoFilter>
  <mergeCells count="2">
    <mergeCell ref="A1:F1"/>
    <mergeCell ref="B2:F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E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5" outlineLevelCol="4"/>
  <cols>
    <col min="1" max="1" width="26" customWidth="1"/>
    <col min="2" max="2" width="15.4259259259259" customWidth="1"/>
    <col min="3" max="3" width="17.1388888888889" customWidth="1"/>
    <col min="4" max="4" width="37.5740740740741" customWidth="1"/>
    <col min="5" max="5" width="30.1388888888889" customWidth="1"/>
  </cols>
  <sheetData>
    <row r="1" ht="35" customHeight="1" spans="1:5">
      <c r="A1" s="14" t="s">
        <v>756</v>
      </c>
      <c r="B1" s="14" t="s">
        <v>757</v>
      </c>
      <c r="C1" s="14" t="s">
        <v>758</v>
      </c>
      <c r="D1" s="14" t="s">
        <v>759</v>
      </c>
      <c r="E1" s="14" t="s">
        <v>36</v>
      </c>
    </row>
    <row r="2" ht="48" customHeight="1" spans="1:5">
      <c r="A2" s="5" t="s">
        <v>760</v>
      </c>
      <c r="B2" s="5" t="s">
        <v>761</v>
      </c>
      <c r="C2" s="5" t="s">
        <v>762</v>
      </c>
      <c r="D2" s="5" t="s">
        <v>763</v>
      </c>
      <c r="E2" s="5" t="s">
        <v>764</v>
      </c>
    </row>
    <row r="3" ht="48" customHeight="1" spans="1:5">
      <c r="A3" s="5" t="s">
        <v>765</v>
      </c>
      <c r="B3" s="5" t="s">
        <v>389</v>
      </c>
      <c r="C3" s="5" t="s">
        <v>766</v>
      </c>
      <c r="D3" s="5" t="s">
        <v>767</v>
      </c>
      <c r="E3" s="5" t="s">
        <v>768</v>
      </c>
    </row>
    <row r="4" ht="48" customHeight="1" spans="1:5">
      <c r="A4" s="5" t="s">
        <v>769</v>
      </c>
      <c r="B4" s="5" t="s">
        <v>379</v>
      </c>
      <c r="C4" s="5" t="s">
        <v>770</v>
      </c>
      <c r="D4" s="5" t="s">
        <v>771</v>
      </c>
      <c r="E4" s="5" t="s">
        <v>772</v>
      </c>
    </row>
    <row r="5" ht="48" customHeight="1" spans="1:5">
      <c r="A5" s="5" t="s">
        <v>773</v>
      </c>
      <c r="B5" s="5" t="s">
        <v>399</v>
      </c>
      <c r="C5" s="5" t="s">
        <v>774</v>
      </c>
      <c r="D5" s="5" t="s">
        <v>775</v>
      </c>
      <c r="E5" s="5" t="s">
        <v>776</v>
      </c>
    </row>
    <row r="6" ht="48" customHeight="1" spans="1:5">
      <c r="A6" s="5" t="s">
        <v>777</v>
      </c>
      <c r="B6" s="5" t="s">
        <v>409</v>
      </c>
      <c r="C6" s="5" t="s">
        <v>778</v>
      </c>
      <c r="D6" s="5" t="s">
        <v>779</v>
      </c>
      <c r="E6" s="5" t="s">
        <v>780</v>
      </c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H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2" outlineLevelCol="7"/>
  <cols>
    <col min="1" max="1" width="20.4444444444444" customWidth="1"/>
    <col min="2" max="2" width="11.6666666666667" customWidth="1"/>
    <col min="3" max="3" width="18.4444444444444" customWidth="1"/>
    <col min="4" max="4" width="14.5555555555556" customWidth="1"/>
    <col min="5" max="5" width="7.22222222222222" customWidth="1"/>
    <col min="6" max="6" width="16.4444444444444" customWidth="1"/>
    <col min="7" max="7" width="26" customWidth="1"/>
  </cols>
  <sheetData>
    <row r="1" ht="35" customHeight="1" spans="1:8">
      <c r="A1" s="14" t="s">
        <v>504</v>
      </c>
      <c r="B1" s="14" t="s">
        <v>781</v>
      </c>
      <c r="C1" s="14" t="s">
        <v>782</v>
      </c>
      <c r="D1" s="14" t="s">
        <v>783</v>
      </c>
      <c r="E1" s="14" t="s">
        <v>324</v>
      </c>
      <c r="F1" s="14" t="s">
        <v>784</v>
      </c>
      <c r="G1" s="14" t="s">
        <v>785</v>
      </c>
      <c r="H1" s="14" t="s">
        <v>786</v>
      </c>
    </row>
    <row r="2" ht="48" customHeight="1" spans="1:8">
      <c r="A2" s="5" t="s">
        <v>787</v>
      </c>
      <c r="B2" s="5" t="s">
        <v>788</v>
      </c>
      <c r="C2" s="5" t="s">
        <v>789</v>
      </c>
      <c r="D2" s="15">
        <v>50000</v>
      </c>
      <c r="E2" s="5">
        <v>48</v>
      </c>
      <c r="F2" s="15">
        <v>2400000</v>
      </c>
      <c r="G2" s="5" t="s">
        <v>790</v>
      </c>
      <c r="H2" s="5" t="s">
        <v>791</v>
      </c>
    </row>
    <row r="3" ht="48" customHeight="1" spans="1:8">
      <c r="A3" s="5" t="s">
        <v>792</v>
      </c>
      <c r="B3" s="5" t="s">
        <v>788</v>
      </c>
      <c r="C3" s="5" t="s">
        <v>793</v>
      </c>
      <c r="D3" s="15">
        <v>600000</v>
      </c>
      <c r="E3" s="5">
        <v>4</v>
      </c>
      <c r="F3" s="15">
        <v>2400000</v>
      </c>
      <c r="G3" s="5" t="s">
        <v>794</v>
      </c>
      <c r="H3" s="5" t="s">
        <v>795</v>
      </c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E1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24.1111111111111" customWidth="1"/>
    <col min="2" max="2" width="16.5740740740741" customWidth="1"/>
    <col min="3" max="3" width="20.8611111111111" customWidth="1"/>
    <col min="4" max="4" width="7.28703703703704" customWidth="1"/>
    <col min="5" max="5" width="10.4444444444444" customWidth="1"/>
  </cols>
  <sheetData>
    <row r="1" ht="35" customHeight="1" spans="1:5">
      <c r="A1" s="14" t="s">
        <v>315</v>
      </c>
      <c r="B1" s="14" t="s">
        <v>553</v>
      </c>
      <c r="C1" s="14" t="s">
        <v>554</v>
      </c>
      <c r="D1" s="14" t="s">
        <v>318</v>
      </c>
      <c r="E1" s="14" t="s">
        <v>125</v>
      </c>
    </row>
    <row r="2" ht="48" customHeight="1" spans="1:5">
      <c r="A2" s="5" t="s">
        <v>796</v>
      </c>
      <c r="B2" s="15">
        <v>50</v>
      </c>
      <c r="C2" s="15">
        <v>50</v>
      </c>
      <c r="D2" s="5">
        <v>0</v>
      </c>
      <c r="E2" s="5" t="s">
        <v>127</v>
      </c>
    </row>
    <row r="3" ht="48" customHeight="1" spans="1:5">
      <c r="A3" s="5" t="s">
        <v>697</v>
      </c>
      <c r="B3" s="15">
        <v>9</v>
      </c>
      <c r="C3" s="15">
        <v>9</v>
      </c>
      <c r="D3" s="5">
        <v>0</v>
      </c>
      <c r="E3" s="5" t="s">
        <v>127</v>
      </c>
    </row>
    <row r="4" ht="48" customHeight="1" spans="1:5">
      <c r="A4" s="5" t="s">
        <v>797</v>
      </c>
      <c r="B4" s="15">
        <v>9</v>
      </c>
      <c r="C4" s="15">
        <v>9</v>
      </c>
      <c r="D4" s="5">
        <v>0</v>
      </c>
      <c r="E4" s="5" t="s">
        <v>127</v>
      </c>
    </row>
    <row r="5" ht="48" customHeight="1" spans="1:5">
      <c r="A5" s="5" t="s">
        <v>798</v>
      </c>
      <c r="B5" s="15">
        <v>22</v>
      </c>
      <c r="C5" s="15">
        <v>22</v>
      </c>
      <c r="D5" s="5">
        <v>0</v>
      </c>
      <c r="E5" s="5" t="s">
        <v>127</v>
      </c>
    </row>
    <row r="6" ht="48" customHeight="1" spans="1:5">
      <c r="A6" s="5" t="s">
        <v>799</v>
      </c>
      <c r="B6" s="15">
        <v>10</v>
      </c>
      <c r="C6" s="15">
        <v>10</v>
      </c>
      <c r="D6" s="5">
        <v>0</v>
      </c>
      <c r="E6" s="5" t="s">
        <v>127</v>
      </c>
    </row>
    <row r="7" ht="48" customHeight="1" spans="1:5">
      <c r="A7" s="5" t="s">
        <v>800</v>
      </c>
      <c r="B7" s="15">
        <v>1</v>
      </c>
      <c r="C7" s="15">
        <v>1</v>
      </c>
      <c r="D7" s="5">
        <v>0</v>
      </c>
      <c r="E7" s="5" t="s">
        <v>127</v>
      </c>
    </row>
    <row r="8" ht="48" customHeight="1" spans="1:5">
      <c r="A8" s="5" t="s">
        <v>801</v>
      </c>
      <c r="B8" s="15">
        <v>1</v>
      </c>
      <c r="C8" s="15">
        <v>1</v>
      </c>
      <c r="D8" s="5">
        <v>0</v>
      </c>
      <c r="E8" s="5" t="s">
        <v>127</v>
      </c>
    </row>
    <row r="9" ht="48" customHeight="1" spans="1:5">
      <c r="A9" s="5" t="s">
        <v>802</v>
      </c>
      <c r="B9" s="15">
        <v>1</v>
      </c>
      <c r="C9" s="15">
        <v>1</v>
      </c>
      <c r="D9" s="5">
        <v>0</v>
      </c>
      <c r="E9" s="5" t="s">
        <v>127</v>
      </c>
    </row>
    <row r="10" ht="48" customHeight="1" spans="1:5">
      <c r="A10" s="5" t="s">
        <v>803</v>
      </c>
      <c r="B10" s="15">
        <v>1</v>
      </c>
      <c r="C10" s="15">
        <v>1</v>
      </c>
      <c r="D10" s="5">
        <v>0</v>
      </c>
      <c r="E10" s="5" t="s">
        <v>127</v>
      </c>
    </row>
    <row r="11" ht="48" customHeight="1" spans="1:5">
      <c r="A11" s="5" t="s">
        <v>804</v>
      </c>
      <c r="B11" s="15">
        <v>1106600</v>
      </c>
      <c r="C11" s="15">
        <v>1106600</v>
      </c>
      <c r="D11" s="5">
        <v>0</v>
      </c>
      <c r="E11" s="5" t="s">
        <v>127</v>
      </c>
    </row>
    <row r="12" ht="48" customHeight="1" spans="1:5">
      <c r="A12" s="5" t="s">
        <v>805</v>
      </c>
      <c r="B12" s="15">
        <v>53116800</v>
      </c>
      <c r="C12" s="15">
        <v>53116800</v>
      </c>
      <c r="D12" s="5">
        <v>0</v>
      </c>
      <c r="E12" s="5" t="s">
        <v>127</v>
      </c>
    </row>
    <row r="13" ht="48" customHeight="1" spans="1:5">
      <c r="A13" s="5" t="s">
        <v>806</v>
      </c>
      <c r="B13" s="15">
        <v>50000</v>
      </c>
      <c r="C13" s="15">
        <v>50000</v>
      </c>
      <c r="D13" s="5">
        <v>0</v>
      </c>
      <c r="E13" s="5" t="s">
        <v>127</v>
      </c>
    </row>
    <row r="14" ht="48" customHeight="1" spans="1:5">
      <c r="A14" s="5" t="s">
        <v>807</v>
      </c>
      <c r="B14" s="15">
        <v>2400000</v>
      </c>
      <c r="C14" s="15">
        <v>2400000</v>
      </c>
      <c r="D14" s="5">
        <v>0</v>
      </c>
      <c r="E14" s="5" t="s">
        <v>127</v>
      </c>
    </row>
    <row r="15" ht="48" customHeight="1" spans="1:5">
      <c r="A15" s="5" t="s">
        <v>487</v>
      </c>
      <c r="B15" s="15">
        <v>51483200</v>
      </c>
      <c r="C15" s="15">
        <v>51483200</v>
      </c>
      <c r="D15" s="5">
        <v>0</v>
      </c>
      <c r="E15" s="5" t="s">
        <v>127</v>
      </c>
    </row>
    <row r="16" ht="48" customHeight="1" spans="1:5">
      <c r="A16" s="5" t="s">
        <v>808</v>
      </c>
      <c r="B16" s="15">
        <v>107000000</v>
      </c>
      <c r="C16" s="15">
        <v>107000000</v>
      </c>
      <c r="D16" s="5">
        <v>0</v>
      </c>
      <c r="E16" s="5" t="s">
        <v>127</v>
      </c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F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7" outlineLevelCol="5"/>
  <cols>
    <col min="1" max="1" width="34.8888888888889" customWidth="1"/>
    <col min="2" max="2" width="19.8888888888889" customWidth="1"/>
    <col min="3" max="3" width="21.1111111111111" customWidth="1"/>
    <col min="4" max="4" width="19.4444444444444" customWidth="1"/>
    <col min="5" max="5" width="12.3333333333333" customWidth="1"/>
    <col min="6" max="6" width="38.1111111111111" customWidth="1"/>
  </cols>
  <sheetData>
    <row r="1" ht="30" customHeight="1" spans="1:6">
      <c r="A1" s="1" t="s">
        <v>196</v>
      </c>
      <c r="B1" s="1" t="s">
        <v>809</v>
      </c>
      <c r="C1" s="1" t="s">
        <v>810</v>
      </c>
      <c r="D1" s="1" t="s">
        <v>811</v>
      </c>
      <c r="E1" s="1" t="s">
        <v>812</v>
      </c>
      <c r="F1" s="1" t="s">
        <v>813</v>
      </c>
    </row>
    <row r="2" ht="28.8" customHeight="1" spans="1:6">
      <c r="A2" s="5" t="s">
        <v>200</v>
      </c>
      <c r="B2" s="6">
        <v>3732500000</v>
      </c>
      <c r="C2" s="6">
        <v>3732500000</v>
      </c>
      <c r="D2" s="6">
        <v>0</v>
      </c>
      <c r="E2" s="8">
        <v>0.761734693877551</v>
      </c>
      <c r="F2" s="5" t="s">
        <v>814</v>
      </c>
    </row>
    <row r="3" ht="43.2" customHeight="1" spans="1:6">
      <c r="A3" s="5" t="s">
        <v>815</v>
      </c>
      <c r="B3" s="6">
        <v>720000000</v>
      </c>
      <c r="C3" s="6">
        <v>720000000</v>
      </c>
      <c r="D3" s="6">
        <v>0</v>
      </c>
      <c r="E3" s="8">
        <v>0.146938775510204</v>
      </c>
      <c r="F3" s="5" t="s">
        <v>203</v>
      </c>
    </row>
    <row r="4" ht="43.2" customHeight="1" spans="1:6">
      <c r="A4" s="5" t="s">
        <v>204</v>
      </c>
      <c r="B4" s="6">
        <v>230000000</v>
      </c>
      <c r="C4" s="6">
        <v>320000000</v>
      </c>
      <c r="D4" s="6">
        <v>90000000</v>
      </c>
      <c r="E4" s="8">
        <v>0.0653061224489796</v>
      </c>
      <c r="F4" s="5" t="s">
        <v>816</v>
      </c>
    </row>
    <row r="5" ht="43.2" customHeight="1" spans="1:6">
      <c r="A5" s="5" t="s">
        <v>817</v>
      </c>
      <c r="B5" s="6">
        <v>107000000</v>
      </c>
      <c r="C5" s="6">
        <v>107000000</v>
      </c>
      <c r="D5" s="6">
        <v>0</v>
      </c>
      <c r="E5" s="8">
        <v>0.0218367346938775</v>
      </c>
      <c r="F5" s="5" t="s">
        <v>818</v>
      </c>
    </row>
    <row r="6" ht="28.8" customHeight="1" spans="1:6">
      <c r="A6" s="5" t="s">
        <v>819</v>
      </c>
      <c r="B6" s="6">
        <v>38000000</v>
      </c>
      <c r="C6" s="6">
        <v>38000000</v>
      </c>
      <c r="D6" s="6">
        <v>0</v>
      </c>
      <c r="E6" s="8">
        <v>0.00775510204081633</v>
      </c>
      <c r="F6" s="5" t="s">
        <v>820</v>
      </c>
    </row>
    <row r="7" ht="28.8" customHeight="1" spans="1:6">
      <c r="A7" s="5" t="s">
        <v>821</v>
      </c>
      <c r="B7" s="6">
        <v>72500000</v>
      </c>
      <c r="C7" s="6">
        <v>-17500000</v>
      </c>
      <c r="D7" s="6">
        <v>-90000000</v>
      </c>
      <c r="E7" s="8">
        <v>-0.00357142857142857</v>
      </c>
      <c r="F7" s="5" t="s">
        <v>822</v>
      </c>
    </row>
    <row r="8" ht="30" customHeight="1" spans="1:6">
      <c r="A8" s="18" t="s">
        <v>823</v>
      </c>
      <c r="B8" s="19">
        <v>4900000000</v>
      </c>
      <c r="C8" s="19">
        <v>4900000000</v>
      </c>
      <c r="D8" s="19">
        <v>0</v>
      </c>
      <c r="E8" s="20">
        <v>1</v>
      </c>
      <c r="F8" s="18" t="s">
        <v>824</v>
      </c>
    </row>
  </sheetData>
  <autoFilter xmlns:etc="http://www.wps.cn/officeDocument/2017/etCustomData" ref="A1:F8" etc:filterBottomFollowUsedRange="0">
    <extLst/>
  </autoFilter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F14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5"/>
  <cols>
    <col min="1" max="1" width="27.6666666666667" customWidth="1"/>
    <col min="2" max="2" width="22.5555555555556" customWidth="1"/>
    <col min="3" max="3" width="22.4444444444444" customWidth="1"/>
    <col min="4" max="4" width="17.2222222222222" customWidth="1"/>
    <col min="5" max="5" width="32.2222222222222" customWidth="1"/>
    <col min="6" max="6" width="36.8888888888889" customWidth="1"/>
  </cols>
  <sheetData>
    <row r="1" ht="45" customHeight="1" spans="1:6">
      <c r="A1" s="1" t="s">
        <v>504</v>
      </c>
      <c r="B1" s="1" t="s">
        <v>825</v>
      </c>
      <c r="C1" s="1" t="s">
        <v>810</v>
      </c>
      <c r="D1" s="1" t="s">
        <v>811</v>
      </c>
      <c r="E1" s="1" t="s">
        <v>826</v>
      </c>
      <c r="F1" s="1" t="s">
        <v>694</v>
      </c>
    </row>
    <row r="2" ht="30" customHeight="1" spans="1:6">
      <c r="A2" s="5" t="s">
        <v>827</v>
      </c>
      <c r="B2" s="6">
        <v>3447500000</v>
      </c>
      <c r="C2" s="6">
        <v>3447500000</v>
      </c>
      <c r="D2" s="6">
        <v>0</v>
      </c>
      <c r="E2" s="5" t="s">
        <v>828</v>
      </c>
      <c r="F2" s="5" t="s">
        <v>829</v>
      </c>
    </row>
    <row r="3" ht="45" customHeight="1" spans="1:6">
      <c r="A3" s="5" t="s">
        <v>830</v>
      </c>
      <c r="B3" s="6">
        <v>285000000</v>
      </c>
      <c r="C3" s="6">
        <v>285000000</v>
      </c>
      <c r="D3" s="6">
        <v>0</v>
      </c>
      <c r="E3" s="5" t="s">
        <v>831</v>
      </c>
      <c r="F3" s="5" t="s">
        <v>832</v>
      </c>
    </row>
    <row r="4" spans="1:6">
      <c r="A4" s="5" t="s">
        <v>833</v>
      </c>
      <c r="B4" s="6">
        <v>3732500000</v>
      </c>
      <c r="C4" s="6">
        <v>3732500000</v>
      </c>
      <c r="D4" s="6">
        <v>0</v>
      </c>
      <c r="E4" s="5" t="s">
        <v>834</v>
      </c>
      <c r="F4" s="5" t="s">
        <v>835</v>
      </c>
    </row>
    <row r="5" ht="30" customHeight="1" spans="1:6">
      <c r="A5" s="5" t="s">
        <v>836</v>
      </c>
      <c r="B5" s="6">
        <v>720000000</v>
      </c>
      <c r="C5" s="6">
        <v>720000000</v>
      </c>
      <c r="D5" s="6">
        <v>0</v>
      </c>
      <c r="E5" s="5" t="s">
        <v>837</v>
      </c>
      <c r="F5" s="5" t="s">
        <v>838</v>
      </c>
    </row>
    <row r="6" ht="30" customHeight="1" spans="1:6">
      <c r="A6" s="5" t="s">
        <v>839</v>
      </c>
      <c r="B6" s="6">
        <v>720000000</v>
      </c>
      <c r="C6" s="6">
        <v>720000000</v>
      </c>
      <c r="D6" s="6">
        <v>0</v>
      </c>
      <c r="E6" s="5" t="s">
        <v>840</v>
      </c>
      <c r="F6" s="5" t="s">
        <v>841</v>
      </c>
    </row>
    <row r="7" ht="45" customHeight="1" spans="1:6">
      <c r="A7" s="5" t="s">
        <v>842</v>
      </c>
      <c r="B7" s="6">
        <v>0</v>
      </c>
      <c r="C7" s="6">
        <v>0</v>
      </c>
      <c r="D7" s="6">
        <v>0</v>
      </c>
      <c r="E7" s="5" t="s">
        <v>843</v>
      </c>
      <c r="F7" s="5" t="s">
        <v>841</v>
      </c>
    </row>
    <row r="8" ht="45" customHeight="1" spans="1:6">
      <c r="A8" s="5" t="s">
        <v>844</v>
      </c>
      <c r="B8" s="6">
        <v>0</v>
      </c>
      <c r="C8" s="6">
        <v>676000000</v>
      </c>
      <c r="D8" s="6">
        <v>676000000</v>
      </c>
      <c r="E8" s="5" t="s">
        <v>845</v>
      </c>
      <c r="F8" s="5" t="s">
        <v>846</v>
      </c>
    </row>
    <row r="9" ht="45" customHeight="1" spans="1:6">
      <c r="A9" s="5" t="s">
        <v>847</v>
      </c>
      <c r="B9" s="6">
        <v>0</v>
      </c>
      <c r="C9" s="6">
        <v>0</v>
      </c>
      <c r="D9" s="6">
        <v>0</v>
      </c>
      <c r="E9" s="5" t="s">
        <v>848</v>
      </c>
      <c r="F9" s="5" t="s">
        <v>849</v>
      </c>
    </row>
    <row r="10" ht="30" customHeight="1" spans="1:6">
      <c r="A10" s="5" t="s">
        <v>850</v>
      </c>
      <c r="B10" s="6">
        <v>230000000</v>
      </c>
      <c r="C10" s="6">
        <v>320000000</v>
      </c>
      <c r="D10" s="6">
        <v>90000000</v>
      </c>
      <c r="E10" s="5" t="s">
        <v>851</v>
      </c>
      <c r="F10" s="5" t="s">
        <v>852</v>
      </c>
    </row>
    <row r="11" spans="1:6">
      <c r="A11" s="5" t="s">
        <v>853</v>
      </c>
      <c r="B11" s="6">
        <v>107000000</v>
      </c>
      <c r="C11" s="6">
        <v>107000000</v>
      </c>
      <c r="D11" s="6">
        <v>0</v>
      </c>
      <c r="E11" s="5" t="s">
        <v>828</v>
      </c>
      <c r="F11" s="5" t="s">
        <v>838</v>
      </c>
    </row>
    <row r="12" ht="30" customHeight="1" spans="1:6">
      <c r="A12" s="5" t="s">
        <v>854</v>
      </c>
      <c r="B12" s="6">
        <v>38000000</v>
      </c>
      <c r="C12" s="6">
        <v>38000000</v>
      </c>
      <c r="D12" s="6">
        <v>0</v>
      </c>
      <c r="E12" s="5" t="s">
        <v>855</v>
      </c>
      <c r="F12" s="5" t="s">
        <v>856</v>
      </c>
    </row>
    <row r="13" spans="1:6">
      <c r="A13" s="5" t="s">
        <v>857</v>
      </c>
      <c r="B13" s="6">
        <v>72500000</v>
      </c>
      <c r="C13" s="6">
        <v>-17500000</v>
      </c>
      <c r="D13" s="6">
        <v>-90000000</v>
      </c>
      <c r="E13" s="5" t="s">
        <v>858</v>
      </c>
      <c r="F13" s="5" t="s">
        <v>838</v>
      </c>
    </row>
    <row r="14" spans="1:6">
      <c r="A14" s="5" t="s">
        <v>859</v>
      </c>
      <c r="B14" s="6">
        <v>4900000000</v>
      </c>
      <c r="C14" s="6">
        <v>4900000000</v>
      </c>
      <c r="D14" s="6">
        <v>0</v>
      </c>
      <c r="E14" s="5" t="s">
        <v>860</v>
      </c>
      <c r="F14" s="5" t="s">
        <v>861</v>
      </c>
    </row>
  </sheetData>
  <autoFilter xmlns:etc="http://www.wps.cn/officeDocument/2017/etCustomData" ref="A1:F14" etc:filterBottomFollowUsedRange="0">
    <extLst/>
  </autoFilter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G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4" outlineLevelCol="6"/>
  <cols>
    <col min="1" max="1" width="42" customWidth="1"/>
    <col min="2" max="2" width="58" customWidth="1"/>
    <col min="3" max="5" width="24" customWidth="1"/>
    <col min="6" max="6" width="42" customWidth="1"/>
    <col min="7" max="7" width="52" customWidth="1"/>
    <col min="8" max="8" width="40.5555555555556" customWidth="1"/>
  </cols>
  <sheetData>
    <row r="1" ht="30" customHeight="1" spans="1:7">
      <c r="A1" s="10" t="s">
        <v>216</v>
      </c>
      <c r="B1" s="10" t="s">
        <v>862</v>
      </c>
      <c r="C1" s="10" t="s">
        <v>217</v>
      </c>
      <c r="D1" s="10" t="s">
        <v>863</v>
      </c>
      <c r="E1" s="10" t="s">
        <v>864</v>
      </c>
      <c r="F1" s="10" t="s">
        <v>865</v>
      </c>
      <c r="G1" s="10" t="s">
        <v>36</v>
      </c>
    </row>
    <row r="2" ht="28.8" customHeight="1" spans="1:7">
      <c r="A2" s="5" t="s">
        <v>866</v>
      </c>
      <c r="B2" s="5" t="s">
        <v>867</v>
      </c>
      <c r="C2" s="15">
        <v>4900000000</v>
      </c>
      <c r="D2" s="15">
        <v>0</v>
      </c>
      <c r="E2" s="15">
        <v>4900000000</v>
      </c>
      <c r="F2" s="5" t="s">
        <v>868</v>
      </c>
      <c r="G2" s="5" t="s">
        <v>869</v>
      </c>
    </row>
    <row r="3" ht="28.8" customHeight="1" spans="1:7">
      <c r="A3" s="5" t="s">
        <v>225</v>
      </c>
      <c r="B3" s="5" t="s">
        <v>870</v>
      </c>
      <c r="C3" s="15">
        <v>4900000000</v>
      </c>
      <c r="D3" s="15">
        <v>0</v>
      </c>
      <c r="E3" s="15">
        <v>4900000000</v>
      </c>
      <c r="F3" s="5" t="s">
        <v>226</v>
      </c>
      <c r="G3" s="5" t="s">
        <v>871</v>
      </c>
    </row>
    <row r="4" ht="28.8" customHeight="1" spans="1:7">
      <c r="A4" s="5" t="s">
        <v>872</v>
      </c>
      <c r="B4" s="5" t="s">
        <v>873</v>
      </c>
      <c r="C4" s="15">
        <v>4900000000</v>
      </c>
      <c r="D4" s="15">
        <v>872287640</v>
      </c>
      <c r="E4" s="15">
        <v>5772287640</v>
      </c>
      <c r="F4" s="5" t="s">
        <v>874</v>
      </c>
      <c r="G4" s="5" t="s">
        <v>875</v>
      </c>
    </row>
    <row r="5" ht="28.8" customHeight="1" spans="1:7">
      <c r="A5" s="5" t="s">
        <v>876</v>
      </c>
      <c r="B5" s="5" t="s">
        <v>877</v>
      </c>
      <c r="C5" s="15">
        <v>4900000000</v>
      </c>
      <c r="D5" s="15">
        <v>1171537640</v>
      </c>
      <c r="E5" s="15">
        <v>6071537640</v>
      </c>
      <c r="F5" s="5" t="s">
        <v>878</v>
      </c>
      <c r="G5" s="5" t="s">
        <v>879</v>
      </c>
    </row>
  </sheetData>
  <autoFilter xmlns:etc="http://www.wps.cn/officeDocument/2017/etCustomData" ref="A1:H5" etc:filterBottomFollowUsedRange="0">
    <extLst/>
  </autoFilter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G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5" outlineLevelCol="6"/>
  <cols>
    <col min="1" max="1" width="19.2222222222222" customWidth="1"/>
    <col min="2" max="2" width="8.22222222222222" customWidth="1"/>
    <col min="3" max="3" width="8.44444444444444" customWidth="1"/>
    <col min="4" max="4" width="8.55555555555556" customWidth="1"/>
    <col min="5" max="5" width="21" customWidth="1"/>
    <col min="6" max="6" width="24" customWidth="1"/>
    <col min="7" max="7" width="41.1111111111111" customWidth="1"/>
  </cols>
  <sheetData>
    <row r="1" ht="75" customHeight="1" spans="1:7">
      <c r="A1" s="1" t="s">
        <v>880</v>
      </c>
      <c r="B1" s="1" t="s">
        <v>239</v>
      </c>
      <c r="C1" s="1" t="s">
        <v>881</v>
      </c>
      <c r="D1" s="1" t="s">
        <v>882</v>
      </c>
      <c r="E1" s="1" t="s">
        <v>242</v>
      </c>
      <c r="F1" s="1" t="s">
        <v>243</v>
      </c>
      <c r="G1" s="1" t="s">
        <v>36</v>
      </c>
    </row>
    <row r="2" ht="30" customHeight="1" spans="1:7">
      <c r="A2" s="5" t="s">
        <v>246</v>
      </c>
      <c r="B2" s="5">
        <v>700</v>
      </c>
      <c r="C2" s="5">
        <v>300</v>
      </c>
      <c r="D2" s="5">
        <v>375</v>
      </c>
      <c r="E2" s="6">
        <v>2520000</v>
      </c>
      <c r="F2" s="6">
        <v>1764000000</v>
      </c>
      <c r="G2" s="5" t="s">
        <v>883</v>
      </c>
    </row>
    <row r="3" ht="30" customHeight="1" spans="1:7">
      <c r="A3" s="5" t="s">
        <v>248</v>
      </c>
      <c r="B3" s="5">
        <v>250</v>
      </c>
      <c r="C3" s="5">
        <v>500</v>
      </c>
      <c r="D3" s="5">
        <v>600</v>
      </c>
      <c r="E3" s="6">
        <v>4750000</v>
      </c>
      <c r="F3" s="6">
        <v>1187500000</v>
      </c>
      <c r="G3" s="5" t="s">
        <v>883</v>
      </c>
    </row>
    <row r="4" ht="30" customHeight="1" spans="1:7">
      <c r="A4" s="5" t="s">
        <v>250</v>
      </c>
      <c r="B4" s="5">
        <v>50</v>
      </c>
      <c r="C4" s="5">
        <v>650</v>
      </c>
      <c r="D4" s="5">
        <v>800</v>
      </c>
      <c r="E4" s="6">
        <v>9920000</v>
      </c>
      <c r="F4" s="6">
        <v>496000000</v>
      </c>
      <c r="G4" s="5" t="s">
        <v>884</v>
      </c>
    </row>
    <row r="5" ht="28.8" customHeight="1" spans="1:7">
      <c r="A5" s="5" t="s">
        <v>885</v>
      </c>
      <c r="B5" s="5">
        <v>150</v>
      </c>
      <c r="C5" s="7"/>
      <c r="D5" s="7"/>
      <c r="E5" s="6">
        <v>1900000</v>
      </c>
      <c r="F5" s="6">
        <v>285000000</v>
      </c>
      <c r="G5" s="5" t="s">
        <v>886</v>
      </c>
    </row>
    <row r="6" spans="1:7">
      <c r="A6" s="5" t="s">
        <v>887</v>
      </c>
      <c r="B6" s="5">
        <v>1000</v>
      </c>
      <c r="C6" s="7"/>
      <c r="D6" s="7"/>
      <c r="E6" s="9"/>
      <c r="F6" s="6">
        <v>3732500000</v>
      </c>
      <c r="G6" s="5" t="s">
        <v>888</v>
      </c>
    </row>
  </sheetData>
  <autoFilter xmlns:etc="http://www.wps.cn/officeDocument/2017/etCustomData" ref="A1:G6" etc:filterBottomFollowUsedRange="0">
    <extLst/>
  </autoFilter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L35"/>
  <sheetViews>
    <sheetView workbookViewId="0">
      <pane ySplit="1" topLeftCell="A2" activePane="bottomLeft" state="frozen"/>
      <selection/>
      <selection pane="bottomLeft" activeCell="A1" sqref="A1:L1"/>
    </sheetView>
  </sheetViews>
  <sheetFormatPr defaultColWidth="9" defaultRowHeight="14.4"/>
  <cols>
    <col min="1" max="1" width="18.8888888888889" customWidth="1"/>
    <col min="2" max="2" width="18.7777777777778" customWidth="1"/>
    <col min="3" max="5" width="18" customWidth="1"/>
    <col min="6" max="6" width="18.4444444444444" customWidth="1"/>
    <col min="7" max="7" width="14.5555555555556" customWidth="1"/>
    <col min="8" max="8" width="13.1111111111111" customWidth="1"/>
    <col min="9" max="9" width="15.6666666666667" customWidth="1"/>
    <col min="10" max="10" width="19.1111111111111" customWidth="1"/>
    <col min="11" max="11" width="14.5555555555556" customWidth="1"/>
    <col min="12" max="12" width="14.3333333333333" customWidth="1"/>
  </cols>
  <sheetData>
    <row r="1" ht="30" customHeight="1" spans="1:12">
      <c r="A1" s="16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5" customHeight="1" spans="1:12">
      <c r="A2" s="10" t="s">
        <v>261</v>
      </c>
      <c r="B2" s="10" t="s">
        <v>240</v>
      </c>
      <c r="C2" s="10" t="s">
        <v>262</v>
      </c>
      <c r="D2" s="10" t="s">
        <v>263</v>
      </c>
      <c r="E2" s="10" t="s">
        <v>264</v>
      </c>
      <c r="F2" s="10" t="s">
        <v>265</v>
      </c>
      <c r="G2" s="10" t="s">
        <v>266</v>
      </c>
      <c r="H2" s="10" t="s">
        <v>267</v>
      </c>
      <c r="I2" s="10" t="s">
        <v>268</v>
      </c>
      <c r="J2" s="10" t="s">
        <v>269</v>
      </c>
      <c r="K2" s="10" t="s">
        <v>270</v>
      </c>
      <c r="L2" s="10" t="s">
        <v>271</v>
      </c>
    </row>
    <row r="3" ht="45" customHeight="1" spans="1:12">
      <c r="A3" s="5" t="s">
        <v>246</v>
      </c>
      <c r="B3" s="17">
        <v>300</v>
      </c>
      <c r="C3" s="15">
        <v>15000</v>
      </c>
      <c r="D3" s="15">
        <v>1500</v>
      </c>
      <c r="E3" s="15">
        <v>500</v>
      </c>
      <c r="F3" s="15">
        <v>500</v>
      </c>
      <c r="G3" s="15">
        <v>500</v>
      </c>
      <c r="H3" s="15">
        <v>1500</v>
      </c>
      <c r="I3" s="15">
        <v>1500</v>
      </c>
      <c r="J3" s="15">
        <v>3000</v>
      </c>
      <c r="K3" s="5">
        <f>SUM(C3:J3)</f>
        <v>24000</v>
      </c>
      <c r="L3" s="5">
        <f>K3*12</f>
        <v>288000</v>
      </c>
    </row>
    <row r="4" ht="30" customHeight="1" spans="1:12">
      <c r="A4" s="5" t="s">
        <v>248</v>
      </c>
      <c r="B4" s="17">
        <v>500</v>
      </c>
      <c r="C4" s="15">
        <v>24500</v>
      </c>
      <c r="D4" s="15">
        <v>2500</v>
      </c>
      <c r="E4" s="15">
        <v>850</v>
      </c>
      <c r="F4" s="15">
        <v>1000</v>
      </c>
      <c r="G4" s="15">
        <v>850</v>
      </c>
      <c r="H4" s="15">
        <v>2500</v>
      </c>
      <c r="I4" s="15">
        <v>4000</v>
      </c>
      <c r="J4" s="15">
        <v>3800</v>
      </c>
      <c r="K4" s="5">
        <f>SUM(C4:J4)</f>
        <v>40000</v>
      </c>
      <c r="L4" s="5">
        <f>K4*12</f>
        <v>480000</v>
      </c>
    </row>
    <row r="5" spans="1:12">
      <c r="A5" s="5" t="s">
        <v>250</v>
      </c>
      <c r="B5" s="17">
        <v>650</v>
      </c>
      <c r="C5" s="15">
        <v>35000</v>
      </c>
      <c r="D5" s="15">
        <v>4000</v>
      </c>
      <c r="E5" s="15">
        <v>1500</v>
      </c>
      <c r="F5" s="15">
        <v>2500</v>
      </c>
      <c r="G5" s="15">
        <v>1500</v>
      </c>
      <c r="H5" s="15">
        <v>3500</v>
      </c>
      <c r="I5" s="15">
        <v>7500</v>
      </c>
      <c r="J5" s="15">
        <v>4500</v>
      </c>
      <c r="K5" s="5">
        <f>SUM(C5:J5)</f>
        <v>60000</v>
      </c>
      <c r="L5" s="5">
        <f>K5*12</f>
        <v>720000</v>
      </c>
    </row>
    <row r="6" ht="30" customHeight="1" spans="1:12">
      <c r="A6" s="5" t="s">
        <v>215</v>
      </c>
      <c r="B6" s="5" t="s">
        <v>215</v>
      </c>
      <c r="C6" s="5" t="s">
        <v>215</v>
      </c>
      <c r="D6" s="5" t="s">
        <v>215</v>
      </c>
      <c r="E6" s="5" t="s">
        <v>215</v>
      </c>
      <c r="F6" s="5" t="s">
        <v>215</v>
      </c>
      <c r="G6" s="5" t="s">
        <v>215</v>
      </c>
      <c r="H6" s="5" t="s">
        <v>215</v>
      </c>
      <c r="I6" s="5" t="s">
        <v>215</v>
      </c>
      <c r="J6" s="5" t="s">
        <v>215</v>
      </c>
      <c r="K6" s="5" t="s">
        <v>215</v>
      </c>
      <c r="L6" s="5" t="s">
        <v>215</v>
      </c>
    </row>
    <row r="7" ht="28.8" customHeight="1" spans="1:12">
      <c r="A7" s="16" t="s">
        <v>272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30" customHeight="1" spans="1:12">
      <c r="A8" s="10" t="s">
        <v>261</v>
      </c>
      <c r="B8" s="10" t="s">
        <v>273</v>
      </c>
      <c r="C8" s="10" t="s">
        <v>274</v>
      </c>
      <c r="D8" s="10" t="s">
        <v>275</v>
      </c>
      <c r="E8" s="10" t="s">
        <v>276</v>
      </c>
      <c r="F8" s="5" t="s">
        <v>215</v>
      </c>
      <c r="G8" s="5" t="s">
        <v>215</v>
      </c>
      <c r="H8" s="5" t="s">
        <v>215</v>
      </c>
      <c r="I8" s="5" t="s">
        <v>215</v>
      </c>
      <c r="J8" s="5" t="s">
        <v>215</v>
      </c>
      <c r="K8" s="5" t="s">
        <v>215</v>
      </c>
      <c r="L8" s="5" t="s">
        <v>215</v>
      </c>
    </row>
    <row r="9" ht="28.8" customHeight="1" spans="1:12">
      <c r="A9" s="5" t="s">
        <v>246</v>
      </c>
      <c r="B9" s="17">
        <v>700</v>
      </c>
      <c r="C9" s="15">
        <v>24000</v>
      </c>
      <c r="D9" s="5">
        <f>B9*C9</f>
        <v>16800000</v>
      </c>
      <c r="E9" s="5">
        <f>D9*12</f>
        <v>201600000</v>
      </c>
      <c r="F9" s="5" t="s">
        <v>215</v>
      </c>
      <c r="G9" s="5" t="s">
        <v>215</v>
      </c>
      <c r="H9" s="5" t="s">
        <v>215</v>
      </c>
      <c r="I9" s="5" t="s">
        <v>215</v>
      </c>
      <c r="J9" s="5" t="s">
        <v>215</v>
      </c>
      <c r="K9" s="5" t="s">
        <v>215</v>
      </c>
      <c r="L9" s="5" t="s">
        <v>215</v>
      </c>
    </row>
    <row r="10" ht="30" customHeight="1" spans="1:12">
      <c r="A10" s="5" t="s">
        <v>248</v>
      </c>
      <c r="B10" s="17">
        <v>250</v>
      </c>
      <c r="C10" s="15">
        <v>40000</v>
      </c>
      <c r="D10" s="5">
        <f>B10*C10</f>
        <v>10000000</v>
      </c>
      <c r="E10" s="5">
        <f>D10*12</f>
        <v>120000000</v>
      </c>
      <c r="F10" s="5" t="s">
        <v>215</v>
      </c>
      <c r="G10" s="5" t="s">
        <v>215</v>
      </c>
      <c r="H10" s="5" t="s">
        <v>215</v>
      </c>
      <c r="I10" s="5" t="s">
        <v>215</v>
      </c>
      <c r="J10" s="5" t="s">
        <v>215</v>
      </c>
      <c r="K10" s="5" t="s">
        <v>215</v>
      </c>
      <c r="L10" s="5" t="s">
        <v>215</v>
      </c>
    </row>
    <row r="11" spans="1:12">
      <c r="A11" s="5" t="s">
        <v>250</v>
      </c>
      <c r="B11" s="17">
        <v>50</v>
      </c>
      <c r="C11" s="15">
        <v>60000</v>
      </c>
      <c r="D11" s="5">
        <f>B11*C11</f>
        <v>3000000</v>
      </c>
      <c r="E11" s="5">
        <f>D11*12</f>
        <v>36000000</v>
      </c>
      <c r="F11" s="5" t="s">
        <v>215</v>
      </c>
      <c r="G11" s="5" t="s">
        <v>215</v>
      </c>
      <c r="H11" s="5" t="s">
        <v>215</v>
      </c>
      <c r="I11" s="5" t="s">
        <v>215</v>
      </c>
      <c r="J11" s="5" t="s">
        <v>215</v>
      </c>
      <c r="K11" s="5" t="s">
        <v>215</v>
      </c>
      <c r="L11" s="5" t="s">
        <v>215</v>
      </c>
    </row>
    <row r="12" spans="1:12">
      <c r="A12" s="5" t="s">
        <v>277</v>
      </c>
      <c r="B12" s="5">
        <f>SUM(B9:B11)</f>
        <v>1000</v>
      </c>
      <c r="C12" s="5" t="s">
        <v>215</v>
      </c>
      <c r="D12" s="5">
        <f>SUM(D9:D11)</f>
        <v>29800000</v>
      </c>
      <c r="E12" s="5">
        <f>SUM(E9:E11)</f>
        <v>357600000</v>
      </c>
      <c r="F12" s="5" t="s">
        <v>215</v>
      </c>
      <c r="G12" s="5" t="s">
        <v>215</v>
      </c>
      <c r="H12" s="5" t="s">
        <v>215</v>
      </c>
      <c r="I12" s="5" t="s">
        <v>215</v>
      </c>
      <c r="J12" s="5" t="s">
        <v>215</v>
      </c>
      <c r="K12" s="5" t="s">
        <v>215</v>
      </c>
      <c r="L12" s="5" t="s">
        <v>215</v>
      </c>
    </row>
    <row r="13" ht="18" customHeight="1" spans="1:12">
      <c r="A13" s="5" t="s">
        <v>215</v>
      </c>
      <c r="B13" s="5" t="s">
        <v>215</v>
      </c>
      <c r="C13" s="5" t="s">
        <v>215</v>
      </c>
      <c r="D13" s="5" t="s">
        <v>215</v>
      </c>
      <c r="E13" s="5" t="s">
        <v>215</v>
      </c>
      <c r="F13" s="5" t="s">
        <v>215</v>
      </c>
      <c r="G13" s="5" t="s">
        <v>215</v>
      </c>
      <c r="H13" s="5" t="s">
        <v>215</v>
      </c>
      <c r="I13" s="5" t="s">
        <v>215</v>
      </c>
      <c r="J13" s="5" t="s">
        <v>215</v>
      </c>
      <c r="K13" s="5" t="s">
        <v>215</v>
      </c>
      <c r="L13" s="5" t="s">
        <v>215</v>
      </c>
    </row>
    <row r="14" ht="45" customHeight="1" spans="1:12">
      <c r="A14" s="16" t="s">
        <v>278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t="28.8" spans="1:12">
      <c r="A15" s="10" t="s">
        <v>279</v>
      </c>
      <c r="B15" s="10" t="s">
        <v>280</v>
      </c>
      <c r="C15" s="10" t="s">
        <v>246</v>
      </c>
      <c r="D15" s="10" t="s">
        <v>248</v>
      </c>
      <c r="E15" s="10" t="s">
        <v>250</v>
      </c>
      <c r="F15" s="10" t="s">
        <v>281</v>
      </c>
      <c r="G15" s="10" t="s">
        <v>36</v>
      </c>
      <c r="H15" s="5" t="s">
        <v>215</v>
      </c>
      <c r="I15" s="5" t="s">
        <v>215</v>
      </c>
      <c r="J15" s="5" t="s">
        <v>215</v>
      </c>
      <c r="K15" s="5" t="s">
        <v>215</v>
      </c>
      <c r="L15" s="5" t="s">
        <v>215</v>
      </c>
    </row>
    <row r="16" spans="1:12">
      <c r="A16" s="17">
        <v>1</v>
      </c>
      <c r="B16" s="17">
        <v>100</v>
      </c>
      <c r="C16" s="5" t="s">
        <v>282</v>
      </c>
      <c r="D16" s="5" t="s">
        <v>283</v>
      </c>
      <c r="E16" s="5" t="s">
        <v>284</v>
      </c>
      <c r="F16" s="15">
        <v>29760000</v>
      </c>
      <c r="G16" s="5" t="s">
        <v>285</v>
      </c>
      <c r="H16" s="5" t="s">
        <v>215</v>
      </c>
      <c r="I16" s="5" t="s">
        <v>215</v>
      </c>
      <c r="J16" s="5" t="s">
        <v>215</v>
      </c>
      <c r="K16" s="5" t="s">
        <v>215</v>
      </c>
      <c r="L16" s="5" t="s">
        <v>215</v>
      </c>
    </row>
    <row r="17" spans="1:12">
      <c r="A17" s="17">
        <v>2</v>
      </c>
      <c r="B17" s="17">
        <v>250</v>
      </c>
      <c r="C17" s="5" t="s">
        <v>286</v>
      </c>
      <c r="D17" s="5" t="s">
        <v>287</v>
      </c>
      <c r="E17" s="5" t="s">
        <v>288</v>
      </c>
      <c r="F17" s="15">
        <v>80640000</v>
      </c>
      <c r="G17" s="5" t="s">
        <v>289</v>
      </c>
      <c r="H17" s="5" t="s">
        <v>215</v>
      </c>
      <c r="I17" s="5" t="s">
        <v>215</v>
      </c>
      <c r="J17" s="5" t="s">
        <v>215</v>
      </c>
      <c r="K17" s="5" t="s">
        <v>215</v>
      </c>
      <c r="L17" s="5" t="s">
        <v>215</v>
      </c>
    </row>
    <row r="18" spans="1:12">
      <c r="A18" s="17">
        <v>3</v>
      </c>
      <c r="B18" s="17">
        <v>600</v>
      </c>
      <c r="C18" s="5" t="s">
        <v>290</v>
      </c>
      <c r="D18" s="5" t="s">
        <v>291</v>
      </c>
      <c r="E18" s="5" t="s">
        <v>292</v>
      </c>
      <c r="F18" s="15">
        <v>214080000</v>
      </c>
      <c r="G18" s="5" t="s">
        <v>293</v>
      </c>
      <c r="H18" s="5" t="s">
        <v>215</v>
      </c>
      <c r="I18" s="5" t="s">
        <v>215</v>
      </c>
      <c r="J18" s="5" t="s">
        <v>215</v>
      </c>
      <c r="K18" s="5" t="s">
        <v>215</v>
      </c>
      <c r="L18" s="5" t="s">
        <v>215</v>
      </c>
    </row>
    <row r="19" spans="1:12">
      <c r="A19" s="17">
        <v>4</v>
      </c>
      <c r="B19" s="17">
        <v>1000</v>
      </c>
      <c r="C19" s="5" t="s">
        <v>294</v>
      </c>
      <c r="D19" s="5" t="s">
        <v>295</v>
      </c>
      <c r="E19" s="5" t="s">
        <v>296</v>
      </c>
      <c r="F19" s="15">
        <v>357600000</v>
      </c>
      <c r="G19" s="5" t="s">
        <v>297</v>
      </c>
      <c r="H19" s="5" t="s">
        <v>215</v>
      </c>
      <c r="I19" s="5" t="s">
        <v>215</v>
      </c>
      <c r="J19" s="5" t="s">
        <v>215</v>
      </c>
      <c r="K19" s="5" t="s">
        <v>215</v>
      </c>
      <c r="L19" s="5" t="s">
        <v>215</v>
      </c>
    </row>
    <row r="20" spans="1:12">
      <c r="A20" s="5" t="s">
        <v>298</v>
      </c>
      <c r="B20" s="5" t="s">
        <v>215</v>
      </c>
      <c r="C20" s="5" t="s">
        <v>215</v>
      </c>
      <c r="D20" s="5" t="s">
        <v>215</v>
      </c>
      <c r="E20" s="5" t="s">
        <v>215</v>
      </c>
      <c r="F20" s="5">
        <f>SUM(F16:F19)</f>
        <v>682080000</v>
      </c>
      <c r="G20" s="5" t="s">
        <v>215</v>
      </c>
      <c r="H20" s="5" t="s">
        <v>215</v>
      </c>
      <c r="I20" s="5" t="s">
        <v>215</v>
      </c>
      <c r="J20" s="5" t="s">
        <v>215</v>
      </c>
      <c r="K20" s="5" t="s">
        <v>215</v>
      </c>
      <c r="L20" s="5" t="s">
        <v>215</v>
      </c>
    </row>
    <row r="21" ht="28.8" spans="1:12">
      <c r="A21" s="5" t="s">
        <v>299</v>
      </c>
      <c r="B21" s="5" t="s">
        <v>215</v>
      </c>
      <c r="C21" s="5" t="s">
        <v>215</v>
      </c>
      <c r="D21" s="5" t="s">
        <v>215</v>
      </c>
      <c r="E21" s="5" t="s">
        <v>215</v>
      </c>
      <c r="F21" s="15">
        <v>37920000</v>
      </c>
      <c r="G21" s="5" t="s">
        <v>300</v>
      </c>
      <c r="H21" s="5" t="s">
        <v>215</v>
      </c>
      <c r="I21" s="5" t="s">
        <v>215</v>
      </c>
      <c r="J21" s="5" t="s">
        <v>215</v>
      </c>
      <c r="K21" s="5" t="s">
        <v>215</v>
      </c>
      <c r="L21" s="5" t="s">
        <v>215</v>
      </c>
    </row>
    <row r="22" spans="1:12">
      <c r="A22" s="5" t="s">
        <v>301</v>
      </c>
      <c r="B22" s="5" t="s">
        <v>215</v>
      </c>
      <c r="C22" s="5" t="s">
        <v>215</v>
      </c>
      <c r="D22" s="5" t="s">
        <v>215</v>
      </c>
      <c r="E22" s="5" t="s">
        <v>215</v>
      </c>
      <c r="F22" s="5">
        <f>F20+F21</f>
        <v>720000000</v>
      </c>
      <c r="G22" s="5" t="s">
        <v>302</v>
      </c>
      <c r="H22" s="5" t="s">
        <v>215</v>
      </c>
      <c r="I22" s="5" t="s">
        <v>215</v>
      </c>
      <c r="J22" s="5" t="s">
        <v>215</v>
      </c>
      <c r="K22" s="5" t="s">
        <v>215</v>
      </c>
      <c r="L22" s="5" t="s">
        <v>215</v>
      </c>
    </row>
    <row r="23" spans="1:12">
      <c r="A23" s="5" t="s">
        <v>215</v>
      </c>
      <c r="B23" s="5" t="s">
        <v>215</v>
      </c>
      <c r="C23" s="5" t="s">
        <v>215</v>
      </c>
      <c r="D23" s="5" t="s">
        <v>215</v>
      </c>
      <c r="E23" s="5" t="s">
        <v>215</v>
      </c>
      <c r="F23" s="5" t="s">
        <v>215</v>
      </c>
      <c r="G23" s="5" t="s">
        <v>215</v>
      </c>
      <c r="H23" s="5" t="s">
        <v>215</v>
      </c>
      <c r="I23" s="5" t="s">
        <v>215</v>
      </c>
      <c r="J23" s="5" t="s">
        <v>215</v>
      </c>
      <c r="K23" s="5" t="s">
        <v>215</v>
      </c>
      <c r="L23" s="5" t="s">
        <v>215</v>
      </c>
    </row>
    <row r="24" ht="18" customHeight="1" spans="1:12">
      <c r="A24" s="16" t="s">
        <v>303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ht="30" customHeight="1" spans="1:12">
      <c r="A25" s="10" t="s">
        <v>154</v>
      </c>
      <c r="B25" s="10" t="s">
        <v>304</v>
      </c>
      <c r="C25" s="10" t="s">
        <v>305</v>
      </c>
      <c r="D25" s="10" t="s">
        <v>306</v>
      </c>
      <c r="E25" s="10" t="s">
        <v>36</v>
      </c>
      <c r="F25" s="5" t="s">
        <v>215</v>
      </c>
      <c r="G25" s="5" t="s">
        <v>215</v>
      </c>
      <c r="H25" s="5" t="s">
        <v>215</v>
      </c>
      <c r="I25" s="5" t="s">
        <v>215</v>
      </c>
      <c r="J25" s="5" t="s">
        <v>215</v>
      </c>
      <c r="K25" s="5" t="s">
        <v>215</v>
      </c>
      <c r="L25" s="5" t="s">
        <v>215</v>
      </c>
    </row>
    <row r="26" ht="72" spans="1:12">
      <c r="A26" s="5" t="s">
        <v>307</v>
      </c>
      <c r="B26" s="15">
        <v>676000000</v>
      </c>
      <c r="C26" s="5" t="s">
        <v>308</v>
      </c>
      <c r="D26" s="15">
        <v>676000000</v>
      </c>
      <c r="E26" s="5" t="s">
        <v>309</v>
      </c>
      <c r="F26" s="5" t="s">
        <v>215</v>
      </c>
      <c r="G26" s="5" t="s">
        <v>215</v>
      </c>
      <c r="H26" s="5" t="s">
        <v>215</v>
      </c>
      <c r="I26" s="5" t="s">
        <v>215</v>
      </c>
      <c r="J26" s="5" t="s">
        <v>215</v>
      </c>
      <c r="K26" s="5" t="s">
        <v>215</v>
      </c>
      <c r="L26" s="5" t="s">
        <v>215</v>
      </c>
    </row>
    <row r="27" ht="28.8" spans="1:12">
      <c r="A27" s="5" t="s">
        <v>310</v>
      </c>
      <c r="B27" s="17">
        <v>1200</v>
      </c>
      <c r="C27" s="5" t="s">
        <v>311</v>
      </c>
      <c r="D27" s="5" t="s">
        <v>215</v>
      </c>
      <c r="E27" s="5" t="s">
        <v>312</v>
      </c>
      <c r="F27" s="5" t="s">
        <v>215</v>
      </c>
      <c r="G27" s="5" t="s">
        <v>215</v>
      </c>
      <c r="H27" s="5" t="s">
        <v>215</v>
      </c>
      <c r="I27" s="5" t="s">
        <v>215</v>
      </c>
      <c r="J27" s="5" t="s">
        <v>215</v>
      </c>
      <c r="K27" s="5" t="s">
        <v>215</v>
      </c>
      <c r="L27" s="5" t="s">
        <v>215</v>
      </c>
    </row>
    <row r="28" ht="28.8" spans="1:12">
      <c r="A28" s="5" t="s">
        <v>313</v>
      </c>
      <c r="B28" s="17">
        <v>2000</v>
      </c>
      <c r="C28" s="5" t="s">
        <v>311</v>
      </c>
      <c r="D28" s="5" t="s">
        <v>215</v>
      </c>
      <c r="E28" s="5" t="s">
        <v>312</v>
      </c>
      <c r="F28" s="5" t="s">
        <v>215</v>
      </c>
      <c r="G28" s="5" t="s">
        <v>215</v>
      </c>
      <c r="H28" s="5" t="s">
        <v>215</v>
      </c>
      <c r="I28" s="5" t="s">
        <v>215</v>
      </c>
      <c r="J28" s="5" t="s">
        <v>215</v>
      </c>
      <c r="K28" s="5" t="s">
        <v>215</v>
      </c>
      <c r="L28" s="5" t="s">
        <v>215</v>
      </c>
    </row>
    <row r="29" spans="1:12">
      <c r="A29" s="5" t="s">
        <v>215</v>
      </c>
      <c r="B29" s="5" t="s">
        <v>215</v>
      </c>
      <c r="C29" s="5" t="s">
        <v>215</v>
      </c>
      <c r="D29" s="5" t="s">
        <v>215</v>
      </c>
      <c r="E29" s="5" t="s">
        <v>215</v>
      </c>
      <c r="F29" s="5" t="s">
        <v>215</v>
      </c>
      <c r="G29" s="5" t="s">
        <v>215</v>
      </c>
      <c r="H29" s="5" t="s">
        <v>215</v>
      </c>
      <c r="I29" s="5" t="s">
        <v>215</v>
      </c>
      <c r="J29" s="5" t="s">
        <v>215</v>
      </c>
      <c r="K29" s="5" t="s">
        <v>215</v>
      </c>
      <c r="L29" s="5" t="s">
        <v>215</v>
      </c>
    </row>
    <row r="30" spans="1:12">
      <c r="A30" s="16" t="s">
        <v>314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>
      <c r="A31" s="10" t="s">
        <v>315</v>
      </c>
      <c r="B31" s="10" t="s">
        <v>316</v>
      </c>
      <c r="C31" s="10" t="s">
        <v>317</v>
      </c>
      <c r="D31" s="10" t="s">
        <v>318</v>
      </c>
      <c r="E31" s="10" t="s">
        <v>125</v>
      </c>
      <c r="F31" s="5" t="s">
        <v>215</v>
      </c>
      <c r="G31" s="5" t="s">
        <v>215</v>
      </c>
      <c r="H31" s="5" t="s">
        <v>215</v>
      </c>
      <c r="I31" s="5" t="s">
        <v>215</v>
      </c>
      <c r="J31" s="5" t="s">
        <v>215</v>
      </c>
      <c r="K31" s="5" t="s">
        <v>215</v>
      </c>
      <c r="L31" s="5" t="s">
        <v>215</v>
      </c>
    </row>
    <row r="32" spans="1:12">
      <c r="A32" s="5" t="s">
        <v>319</v>
      </c>
      <c r="B32" s="15">
        <v>682080000</v>
      </c>
      <c r="C32" s="15">
        <v>682080000</v>
      </c>
      <c r="D32" s="5">
        <f>B32-C32</f>
        <v>0</v>
      </c>
      <c r="E32" s="5" t="str">
        <f>IF(D32=0,"OK","DIVERGÊNCIA")</f>
        <v>OK</v>
      </c>
      <c r="F32" s="5" t="s">
        <v>215</v>
      </c>
      <c r="G32" s="5" t="s">
        <v>215</v>
      </c>
      <c r="H32" s="5" t="s">
        <v>215</v>
      </c>
      <c r="I32" s="5" t="s">
        <v>215</v>
      </c>
      <c r="J32" s="5" t="s">
        <v>215</v>
      </c>
      <c r="K32" s="5" t="s">
        <v>215</v>
      </c>
      <c r="L32" s="5" t="s">
        <v>215</v>
      </c>
    </row>
    <row r="33" spans="1:12">
      <c r="A33" s="5" t="s">
        <v>320</v>
      </c>
      <c r="B33" s="15">
        <v>37920000</v>
      </c>
      <c r="C33" s="15">
        <v>37920000</v>
      </c>
      <c r="D33" s="5">
        <f>B33-C33</f>
        <v>0</v>
      </c>
      <c r="E33" s="5" t="str">
        <f>IF(D33=0,"OK","DIVERGÊNCIA")</f>
        <v>OK</v>
      </c>
      <c r="F33" s="5" t="s">
        <v>215</v>
      </c>
      <c r="G33" s="5" t="s">
        <v>215</v>
      </c>
      <c r="H33" s="5" t="s">
        <v>215</v>
      </c>
      <c r="I33" s="5" t="s">
        <v>215</v>
      </c>
      <c r="J33" s="5" t="s">
        <v>215</v>
      </c>
      <c r="K33" s="5" t="s">
        <v>215</v>
      </c>
      <c r="L33" s="5" t="s">
        <v>215</v>
      </c>
    </row>
    <row r="34" spans="1:12">
      <c r="A34" s="5" t="s">
        <v>321</v>
      </c>
      <c r="B34" s="15">
        <v>720000000</v>
      </c>
      <c r="C34" s="15">
        <v>720000000</v>
      </c>
      <c r="D34" s="5">
        <f>B34-C34</f>
        <v>0</v>
      </c>
      <c r="E34" s="5" t="str">
        <f>IF(D34=0,"OK","DIVERGÊNCIA")</f>
        <v>OK</v>
      </c>
      <c r="F34" s="5" t="s">
        <v>215</v>
      </c>
      <c r="G34" s="5" t="s">
        <v>215</v>
      </c>
      <c r="H34" s="5" t="s">
        <v>215</v>
      </c>
      <c r="I34" s="5" t="s">
        <v>215</v>
      </c>
      <c r="J34" s="5" t="s">
        <v>215</v>
      </c>
      <c r="K34" s="5" t="s">
        <v>215</v>
      </c>
      <c r="L34" s="5" t="s">
        <v>215</v>
      </c>
    </row>
    <row r="35" spans="1:12">
      <c r="A35" s="5" t="s">
        <v>322</v>
      </c>
      <c r="B35" s="15">
        <v>0</v>
      </c>
      <c r="C35" s="15">
        <v>0</v>
      </c>
      <c r="D35" s="5">
        <f>B35-C35</f>
        <v>0</v>
      </c>
      <c r="E35" s="5" t="str">
        <f>IF(D35=0,"OK","DIVERGÊNCIA")</f>
        <v>OK</v>
      </c>
      <c r="F35" s="5" t="s">
        <v>215</v>
      </c>
      <c r="G35" s="5" t="s">
        <v>215</v>
      </c>
      <c r="H35" s="5" t="s">
        <v>215</v>
      </c>
      <c r="I35" s="5" t="s">
        <v>215</v>
      </c>
      <c r="J35" s="5" t="s">
        <v>215</v>
      </c>
      <c r="K35" s="5" t="s">
        <v>215</v>
      </c>
      <c r="L35" s="5" t="s">
        <v>215</v>
      </c>
    </row>
  </sheetData>
  <autoFilter xmlns:etc="http://www.wps.cn/officeDocument/2017/etCustomData" ref="A1:D35" etc:filterBottomFollowUsedRange="0">
    <extLst/>
  </autoFilter>
  <mergeCells count="5">
    <mergeCell ref="A1:L1"/>
    <mergeCell ref="A7:L7"/>
    <mergeCell ref="A14:L14"/>
    <mergeCell ref="A24:L24"/>
    <mergeCell ref="A30:L3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O41"/>
  <sheetViews>
    <sheetView topLeftCell="C1" workbookViewId="0">
      <pane ySplit="1" topLeftCell="A2" activePane="bottomLeft" state="frozen"/>
      <selection/>
      <selection pane="bottomLeft" activeCell="K5" sqref="K5"/>
    </sheetView>
  </sheetViews>
  <sheetFormatPr defaultColWidth="9" defaultRowHeight="14.4"/>
  <cols>
    <col min="1" max="1" width="9.33333333333333" customWidth="1"/>
    <col min="2" max="2" width="22.8888888888889" customWidth="1"/>
    <col min="3" max="3" width="8.77777777777778" customWidth="1"/>
    <col min="4" max="4" width="36.7777777777778" customWidth="1"/>
    <col min="5" max="5" width="28.8888888888889" customWidth="1"/>
    <col min="6" max="6" width="6.66666666666667" customWidth="1"/>
    <col min="7" max="7" width="22.2222222222222" customWidth="1"/>
    <col min="8" max="8" width="5.55555555555556" customWidth="1"/>
    <col min="9" max="9" width="12.5555555555556" customWidth="1"/>
    <col min="10" max="10" width="8.22222222222222" customWidth="1"/>
    <col min="11" max="11" width="12.3333333333333" customWidth="1"/>
    <col min="12" max="12" width="13.2222222222222" customWidth="1"/>
    <col min="13" max="13" width="14.3333333333333" customWidth="1"/>
    <col min="14" max="14" width="31.1111111111111" customWidth="1"/>
    <col min="15" max="15" width="38.2222222222222" customWidth="1"/>
  </cols>
  <sheetData>
    <row r="1" ht="35" customHeight="1" spans="1:15">
      <c r="A1" s="14" t="s">
        <v>690</v>
      </c>
      <c r="B1" s="14" t="s">
        <v>889</v>
      </c>
      <c r="C1" s="14" t="s">
        <v>689</v>
      </c>
      <c r="D1" s="14" t="s">
        <v>890</v>
      </c>
      <c r="E1" s="14" t="s">
        <v>368</v>
      </c>
      <c r="F1" s="14" t="s">
        <v>891</v>
      </c>
      <c r="G1" s="14" t="s">
        <v>892</v>
      </c>
      <c r="H1" s="14" t="s">
        <v>239</v>
      </c>
      <c r="I1" s="14" t="s">
        <v>893</v>
      </c>
      <c r="J1" s="14" t="s">
        <v>894</v>
      </c>
      <c r="K1" s="14" t="s">
        <v>895</v>
      </c>
      <c r="L1" s="14" t="s">
        <v>275</v>
      </c>
      <c r="M1" s="14" t="s">
        <v>367</v>
      </c>
      <c r="N1" s="14" t="s">
        <v>896</v>
      </c>
      <c r="O1" s="14" t="s">
        <v>897</v>
      </c>
    </row>
    <row r="2" ht="48" customHeight="1" spans="1:15">
      <c r="A2" s="5" t="s">
        <v>697</v>
      </c>
      <c r="B2" s="5" t="s">
        <v>898</v>
      </c>
      <c r="C2" s="5" t="s">
        <v>372</v>
      </c>
      <c r="D2" s="5" t="s">
        <v>899</v>
      </c>
      <c r="E2" s="5" t="s">
        <v>695</v>
      </c>
      <c r="F2" s="5" t="s">
        <v>370</v>
      </c>
      <c r="G2" s="5" t="s">
        <v>900</v>
      </c>
      <c r="H2" s="5">
        <v>1</v>
      </c>
      <c r="I2" s="15">
        <v>50000</v>
      </c>
      <c r="J2" s="8">
        <v>0.36</v>
      </c>
      <c r="K2" s="15">
        <v>5000</v>
      </c>
      <c r="L2" s="15">
        <v>73000</v>
      </c>
      <c r="M2" s="15">
        <v>3504000</v>
      </c>
      <c r="N2" s="5" t="s">
        <v>698</v>
      </c>
      <c r="O2" s="5" t="s">
        <v>699</v>
      </c>
    </row>
    <row r="3" ht="48" customHeight="1" spans="1:15">
      <c r="A3" s="5" t="s">
        <v>697</v>
      </c>
      <c r="B3" s="5" t="s">
        <v>377</v>
      </c>
      <c r="C3" s="5" t="s">
        <v>372</v>
      </c>
      <c r="D3" s="5" t="s">
        <v>901</v>
      </c>
      <c r="E3" s="5" t="s">
        <v>700</v>
      </c>
      <c r="F3" s="5" t="s">
        <v>375</v>
      </c>
      <c r="G3" s="5" t="s">
        <v>902</v>
      </c>
      <c r="H3" s="5">
        <v>1</v>
      </c>
      <c r="I3" s="15">
        <v>65000</v>
      </c>
      <c r="J3" s="8">
        <v>0.36</v>
      </c>
      <c r="K3" s="15">
        <v>3000</v>
      </c>
      <c r="L3" s="15">
        <v>91400</v>
      </c>
      <c r="M3" s="15">
        <v>4387200</v>
      </c>
      <c r="N3" s="5" t="s">
        <v>903</v>
      </c>
      <c r="O3" s="5" t="s">
        <v>904</v>
      </c>
    </row>
    <row r="4" ht="48" customHeight="1" spans="1:15">
      <c r="A4" s="5" t="s">
        <v>697</v>
      </c>
      <c r="B4" s="5" t="s">
        <v>905</v>
      </c>
      <c r="C4" s="5" t="s">
        <v>381</v>
      </c>
      <c r="D4" s="5" t="s">
        <v>705</v>
      </c>
      <c r="E4" s="5" t="s">
        <v>704</v>
      </c>
      <c r="F4" s="5" t="s">
        <v>379</v>
      </c>
      <c r="G4" s="5" t="s">
        <v>906</v>
      </c>
      <c r="H4" s="5">
        <v>1</v>
      </c>
      <c r="I4" s="15">
        <v>40000</v>
      </c>
      <c r="J4" s="8">
        <v>0.36</v>
      </c>
      <c r="K4" s="15">
        <v>6000</v>
      </c>
      <c r="L4" s="15">
        <v>60400</v>
      </c>
      <c r="M4" s="15">
        <v>2899200</v>
      </c>
      <c r="N4" s="5" t="s">
        <v>706</v>
      </c>
      <c r="O4" s="5" t="s">
        <v>707</v>
      </c>
    </row>
    <row r="5" ht="48" customHeight="1" spans="1:15">
      <c r="A5" s="5" t="s">
        <v>697</v>
      </c>
      <c r="B5" s="5" t="s">
        <v>907</v>
      </c>
      <c r="C5" s="5" t="s">
        <v>386</v>
      </c>
      <c r="D5" s="5" t="s">
        <v>709</v>
      </c>
      <c r="E5" s="5" t="s">
        <v>708</v>
      </c>
      <c r="F5" s="5" t="s">
        <v>384</v>
      </c>
      <c r="G5" s="5" t="s">
        <v>908</v>
      </c>
      <c r="H5" s="5">
        <v>1</v>
      </c>
      <c r="I5" s="15">
        <v>38000</v>
      </c>
      <c r="J5" s="8">
        <v>0.36</v>
      </c>
      <c r="K5" s="15">
        <v>3000</v>
      </c>
      <c r="L5" s="15">
        <v>54680</v>
      </c>
      <c r="M5" s="15">
        <v>2624640</v>
      </c>
      <c r="N5" s="5" t="s">
        <v>710</v>
      </c>
      <c r="O5" s="5" t="s">
        <v>711</v>
      </c>
    </row>
    <row r="6" ht="48" customHeight="1" spans="1:15">
      <c r="A6" s="5" t="s">
        <v>697</v>
      </c>
      <c r="B6" s="5" t="s">
        <v>909</v>
      </c>
      <c r="C6" s="5" t="s">
        <v>396</v>
      </c>
      <c r="D6" s="5" t="s">
        <v>713</v>
      </c>
      <c r="E6" s="5" t="s">
        <v>712</v>
      </c>
      <c r="F6" s="5" t="s">
        <v>394</v>
      </c>
      <c r="G6" s="5" t="s">
        <v>910</v>
      </c>
      <c r="H6" s="5">
        <v>1</v>
      </c>
      <c r="I6" s="15">
        <v>34000</v>
      </c>
      <c r="J6" s="8">
        <v>0.36</v>
      </c>
      <c r="K6" s="15">
        <v>2500</v>
      </c>
      <c r="L6" s="15">
        <v>48740</v>
      </c>
      <c r="M6" s="15">
        <v>2339520</v>
      </c>
      <c r="N6" s="5" t="s">
        <v>714</v>
      </c>
      <c r="O6" s="5" t="s">
        <v>715</v>
      </c>
    </row>
    <row r="7" ht="48" customHeight="1" spans="1:15">
      <c r="A7" s="5" t="s">
        <v>697</v>
      </c>
      <c r="B7" s="5" t="s">
        <v>911</v>
      </c>
      <c r="C7" s="5" t="s">
        <v>401</v>
      </c>
      <c r="D7" s="5" t="s">
        <v>717</v>
      </c>
      <c r="E7" s="5" t="s">
        <v>716</v>
      </c>
      <c r="F7" s="5" t="s">
        <v>399</v>
      </c>
      <c r="G7" s="5" t="s">
        <v>912</v>
      </c>
      <c r="H7" s="5">
        <v>1</v>
      </c>
      <c r="I7" s="15">
        <v>33000</v>
      </c>
      <c r="J7" s="8">
        <v>0.36</v>
      </c>
      <c r="K7" s="15">
        <v>2500</v>
      </c>
      <c r="L7" s="15">
        <v>47380</v>
      </c>
      <c r="M7" s="15">
        <v>2274240</v>
      </c>
      <c r="N7" s="5" t="s">
        <v>718</v>
      </c>
      <c r="O7" s="5" t="s">
        <v>719</v>
      </c>
    </row>
    <row r="8" ht="48" customHeight="1" spans="1:15">
      <c r="A8" s="5" t="s">
        <v>697</v>
      </c>
      <c r="B8" s="5" t="s">
        <v>913</v>
      </c>
      <c r="C8" s="5" t="s">
        <v>406</v>
      </c>
      <c r="D8" s="5" t="s">
        <v>721</v>
      </c>
      <c r="E8" s="5" t="s">
        <v>720</v>
      </c>
      <c r="F8" s="5" t="s">
        <v>404</v>
      </c>
      <c r="G8" s="5" t="s">
        <v>914</v>
      </c>
      <c r="H8" s="5">
        <v>1</v>
      </c>
      <c r="I8" s="15">
        <v>33000</v>
      </c>
      <c r="J8" s="8">
        <v>0.36</v>
      </c>
      <c r="K8" s="15">
        <v>2500</v>
      </c>
      <c r="L8" s="15">
        <v>47380</v>
      </c>
      <c r="M8" s="15">
        <v>2274240</v>
      </c>
      <c r="N8" s="5" t="s">
        <v>722</v>
      </c>
      <c r="O8" s="5" t="s">
        <v>723</v>
      </c>
    </row>
    <row r="9" ht="48" customHeight="1" spans="1:15">
      <c r="A9" s="5" t="s">
        <v>697</v>
      </c>
      <c r="B9" s="5" t="s">
        <v>915</v>
      </c>
      <c r="C9" s="5" t="s">
        <v>391</v>
      </c>
      <c r="D9" s="5" t="s">
        <v>390</v>
      </c>
      <c r="E9" s="5" t="s">
        <v>724</v>
      </c>
      <c r="F9" s="5" t="s">
        <v>389</v>
      </c>
      <c r="G9" s="5" t="s">
        <v>916</v>
      </c>
      <c r="H9" s="5">
        <v>1</v>
      </c>
      <c r="I9" s="15">
        <v>35000</v>
      </c>
      <c r="J9" s="8">
        <v>0.36</v>
      </c>
      <c r="K9" s="15">
        <v>2500</v>
      </c>
      <c r="L9" s="15">
        <v>50100</v>
      </c>
      <c r="M9" s="15">
        <v>2404800</v>
      </c>
      <c r="N9" s="5" t="s">
        <v>725</v>
      </c>
      <c r="O9" s="5" t="s">
        <v>726</v>
      </c>
    </row>
    <row r="10" ht="48" customHeight="1" spans="1:15">
      <c r="A10" s="5" t="s">
        <v>697</v>
      </c>
      <c r="B10" s="5" t="s">
        <v>917</v>
      </c>
      <c r="C10" s="5" t="s">
        <v>411</v>
      </c>
      <c r="D10" s="5" t="s">
        <v>728</v>
      </c>
      <c r="E10" s="5" t="s">
        <v>727</v>
      </c>
      <c r="F10" s="5" t="s">
        <v>409</v>
      </c>
      <c r="G10" s="5" t="s">
        <v>918</v>
      </c>
      <c r="H10" s="5">
        <v>1</v>
      </c>
      <c r="I10" s="15">
        <v>28000</v>
      </c>
      <c r="J10" s="8">
        <v>0.36</v>
      </c>
      <c r="K10" s="15">
        <v>2000</v>
      </c>
      <c r="L10" s="15">
        <v>40080</v>
      </c>
      <c r="M10" s="15">
        <v>1923840</v>
      </c>
      <c r="N10" s="5" t="s">
        <v>729</v>
      </c>
      <c r="O10" s="5" t="s">
        <v>730</v>
      </c>
    </row>
    <row r="11" ht="48" customHeight="1" spans="1:15">
      <c r="A11" s="5" t="s">
        <v>919</v>
      </c>
      <c r="B11" s="5" t="s">
        <v>419</v>
      </c>
      <c r="C11" s="5" t="s">
        <v>418</v>
      </c>
      <c r="D11" s="5" t="s">
        <v>920</v>
      </c>
      <c r="E11" s="5" t="s">
        <v>921</v>
      </c>
      <c r="F11" s="5" t="s">
        <v>922</v>
      </c>
      <c r="G11" s="5" t="s">
        <v>923</v>
      </c>
      <c r="H11" s="5">
        <v>1</v>
      </c>
      <c r="I11" s="15">
        <v>20000</v>
      </c>
      <c r="J11" s="8">
        <v>0.36</v>
      </c>
      <c r="K11" s="15">
        <v>1000</v>
      </c>
      <c r="L11" s="15">
        <v>28200</v>
      </c>
      <c r="M11" s="15">
        <v>1353600</v>
      </c>
      <c r="N11" s="5" t="s">
        <v>924</v>
      </c>
      <c r="O11" s="5" t="s">
        <v>925</v>
      </c>
    </row>
    <row r="12" ht="48" customHeight="1" spans="1:15">
      <c r="A12" s="5" t="s">
        <v>919</v>
      </c>
      <c r="B12" s="5" t="s">
        <v>422</v>
      </c>
      <c r="C12" s="5" t="s">
        <v>421</v>
      </c>
      <c r="D12" s="5" t="s">
        <v>926</v>
      </c>
      <c r="E12" s="5" t="s">
        <v>420</v>
      </c>
      <c r="F12" s="5" t="s">
        <v>927</v>
      </c>
      <c r="G12" s="5" t="s">
        <v>928</v>
      </c>
      <c r="H12" s="5">
        <v>1</v>
      </c>
      <c r="I12" s="15">
        <v>22000</v>
      </c>
      <c r="J12" s="8">
        <v>0.36</v>
      </c>
      <c r="K12" s="15">
        <v>2500</v>
      </c>
      <c r="L12" s="15">
        <v>32420</v>
      </c>
      <c r="M12" s="15">
        <v>1556160</v>
      </c>
      <c r="N12" s="5" t="s">
        <v>929</v>
      </c>
      <c r="O12" s="5" t="s">
        <v>930</v>
      </c>
    </row>
    <row r="13" ht="48" customHeight="1" spans="1:15">
      <c r="A13" s="5" t="s">
        <v>919</v>
      </c>
      <c r="B13" s="5" t="s">
        <v>424</v>
      </c>
      <c r="C13" s="5" t="s">
        <v>421</v>
      </c>
      <c r="D13" s="5" t="s">
        <v>931</v>
      </c>
      <c r="E13" s="5" t="s">
        <v>423</v>
      </c>
      <c r="F13" s="5" t="s">
        <v>932</v>
      </c>
      <c r="G13" s="5" t="s">
        <v>933</v>
      </c>
      <c r="H13" s="5">
        <v>1</v>
      </c>
      <c r="I13" s="15">
        <v>25000</v>
      </c>
      <c r="J13" s="8">
        <v>0.36</v>
      </c>
      <c r="K13" s="15">
        <v>1500</v>
      </c>
      <c r="L13" s="15">
        <v>35500</v>
      </c>
      <c r="M13" s="15">
        <v>1704000</v>
      </c>
      <c r="N13" s="5" t="s">
        <v>934</v>
      </c>
      <c r="O13" s="5" t="s">
        <v>935</v>
      </c>
    </row>
    <row r="14" ht="48" customHeight="1" spans="1:15">
      <c r="A14" s="5" t="s">
        <v>919</v>
      </c>
      <c r="B14" s="5" t="s">
        <v>428</v>
      </c>
      <c r="C14" s="5" t="s">
        <v>427</v>
      </c>
      <c r="D14" s="5" t="s">
        <v>936</v>
      </c>
      <c r="E14" s="5" t="s">
        <v>937</v>
      </c>
      <c r="F14" s="5" t="s">
        <v>938</v>
      </c>
      <c r="G14" s="5" t="s">
        <v>939</v>
      </c>
      <c r="H14" s="5">
        <v>1</v>
      </c>
      <c r="I14" s="15">
        <v>20000</v>
      </c>
      <c r="J14" s="8">
        <v>0.36</v>
      </c>
      <c r="K14" s="15">
        <v>1000</v>
      </c>
      <c r="L14" s="15">
        <v>28200</v>
      </c>
      <c r="M14" s="15">
        <v>1353600</v>
      </c>
      <c r="N14" s="5" t="s">
        <v>940</v>
      </c>
      <c r="O14" s="5" t="s">
        <v>941</v>
      </c>
    </row>
    <row r="15" ht="48" customHeight="1" spans="1:15">
      <c r="A15" s="5" t="s">
        <v>919</v>
      </c>
      <c r="B15" s="5" t="s">
        <v>430</v>
      </c>
      <c r="C15" s="5" t="s">
        <v>406</v>
      </c>
      <c r="D15" s="5" t="s">
        <v>942</v>
      </c>
      <c r="E15" s="5" t="s">
        <v>429</v>
      </c>
      <c r="F15" s="5" t="s">
        <v>943</v>
      </c>
      <c r="G15" s="5" t="s">
        <v>944</v>
      </c>
      <c r="H15" s="5">
        <v>1</v>
      </c>
      <c r="I15" s="15">
        <v>18000</v>
      </c>
      <c r="J15" s="8">
        <v>0.36</v>
      </c>
      <c r="K15" s="15">
        <v>1000</v>
      </c>
      <c r="L15" s="15">
        <v>25480</v>
      </c>
      <c r="M15" s="15">
        <v>1223040</v>
      </c>
      <c r="N15" s="5" t="s">
        <v>945</v>
      </c>
      <c r="O15" s="5" t="s">
        <v>946</v>
      </c>
    </row>
    <row r="16" ht="48" customHeight="1" spans="1:15">
      <c r="A16" s="5" t="s">
        <v>919</v>
      </c>
      <c r="B16" s="5" t="s">
        <v>433</v>
      </c>
      <c r="C16" s="5" t="s">
        <v>432</v>
      </c>
      <c r="D16" s="5" t="s">
        <v>947</v>
      </c>
      <c r="E16" s="5" t="s">
        <v>431</v>
      </c>
      <c r="F16" s="5" t="s">
        <v>948</v>
      </c>
      <c r="G16" s="5" t="s">
        <v>949</v>
      </c>
      <c r="H16" s="5">
        <v>1</v>
      </c>
      <c r="I16" s="15">
        <v>16000</v>
      </c>
      <c r="J16" s="8">
        <v>0.36</v>
      </c>
      <c r="K16" s="15">
        <v>1000</v>
      </c>
      <c r="L16" s="15">
        <v>22760</v>
      </c>
      <c r="M16" s="15">
        <v>1092480</v>
      </c>
      <c r="N16" s="5" t="s">
        <v>950</v>
      </c>
      <c r="O16" s="5" t="s">
        <v>951</v>
      </c>
    </row>
    <row r="17" ht="48" customHeight="1" spans="1:15">
      <c r="A17" s="5" t="s">
        <v>919</v>
      </c>
      <c r="B17" s="5" t="s">
        <v>436</v>
      </c>
      <c r="C17" s="5" t="s">
        <v>435</v>
      </c>
      <c r="D17" s="5" t="s">
        <v>952</v>
      </c>
      <c r="E17" s="5" t="s">
        <v>953</v>
      </c>
      <c r="F17" s="5" t="s">
        <v>954</v>
      </c>
      <c r="G17" s="5" t="s">
        <v>955</v>
      </c>
      <c r="H17" s="5">
        <v>1</v>
      </c>
      <c r="I17" s="15">
        <v>20000</v>
      </c>
      <c r="J17" s="8">
        <v>0.36</v>
      </c>
      <c r="K17" s="15">
        <v>1500</v>
      </c>
      <c r="L17" s="15">
        <v>28700</v>
      </c>
      <c r="M17" s="15">
        <v>1377600</v>
      </c>
      <c r="N17" s="5" t="s">
        <v>956</v>
      </c>
      <c r="O17" s="5" t="s">
        <v>957</v>
      </c>
    </row>
    <row r="18" ht="48" customHeight="1" spans="1:15">
      <c r="A18" s="5" t="s">
        <v>919</v>
      </c>
      <c r="B18" s="5" t="s">
        <v>439</v>
      </c>
      <c r="C18" s="5" t="s">
        <v>438</v>
      </c>
      <c r="D18" s="5" t="s">
        <v>958</v>
      </c>
      <c r="E18" s="5" t="s">
        <v>437</v>
      </c>
      <c r="F18" s="5" t="s">
        <v>959</v>
      </c>
      <c r="G18" s="5" t="s">
        <v>960</v>
      </c>
      <c r="H18" s="5">
        <v>1</v>
      </c>
      <c r="I18" s="15">
        <v>18000</v>
      </c>
      <c r="J18" s="8">
        <v>0.36</v>
      </c>
      <c r="K18" s="15">
        <v>1000</v>
      </c>
      <c r="L18" s="15">
        <v>25480</v>
      </c>
      <c r="M18" s="15">
        <v>1223040</v>
      </c>
      <c r="N18" s="5" t="s">
        <v>961</v>
      </c>
      <c r="O18" s="5" t="s">
        <v>962</v>
      </c>
    </row>
    <row r="19" ht="48" customHeight="1" spans="1:15">
      <c r="A19" s="5" t="s">
        <v>919</v>
      </c>
      <c r="B19" s="5" t="s">
        <v>442</v>
      </c>
      <c r="C19" s="5" t="s">
        <v>441</v>
      </c>
      <c r="D19" s="5" t="s">
        <v>963</v>
      </c>
      <c r="E19" s="5" t="s">
        <v>440</v>
      </c>
      <c r="F19" s="5" t="s">
        <v>964</v>
      </c>
      <c r="G19" s="5" t="s">
        <v>965</v>
      </c>
      <c r="H19" s="5">
        <v>1</v>
      </c>
      <c r="I19" s="15">
        <v>18000</v>
      </c>
      <c r="J19" s="8">
        <v>0.36</v>
      </c>
      <c r="K19" s="15">
        <v>1000</v>
      </c>
      <c r="L19" s="15">
        <v>25480</v>
      </c>
      <c r="M19" s="15">
        <v>1223040</v>
      </c>
      <c r="N19" s="5" t="s">
        <v>966</v>
      </c>
      <c r="O19" s="5" t="s">
        <v>967</v>
      </c>
    </row>
    <row r="20" ht="48" customHeight="1" spans="1:15">
      <c r="A20" s="5" t="s">
        <v>968</v>
      </c>
      <c r="B20" s="5" t="s">
        <v>468</v>
      </c>
      <c r="C20" s="5" t="s">
        <v>469</v>
      </c>
      <c r="D20" s="5" t="s">
        <v>969</v>
      </c>
      <c r="E20" s="5" t="s">
        <v>970</v>
      </c>
      <c r="F20" s="5" t="s">
        <v>971</v>
      </c>
      <c r="G20" s="5" t="s">
        <v>972</v>
      </c>
      <c r="H20" s="5">
        <v>1</v>
      </c>
      <c r="I20" s="15">
        <v>12000</v>
      </c>
      <c r="J20" s="8">
        <v>0.36</v>
      </c>
      <c r="K20" s="15">
        <v>1000</v>
      </c>
      <c r="L20" s="15">
        <v>17320</v>
      </c>
      <c r="M20" s="15">
        <v>831360</v>
      </c>
      <c r="N20" s="5" t="s">
        <v>973</v>
      </c>
      <c r="O20" s="5" t="s">
        <v>974</v>
      </c>
    </row>
    <row r="21" ht="48" customHeight="1" spans="1:15">
      <c r="A21" s="5" t="s">
        <v>975</v>
      </c>
      <c r="B21" s="5" t="s">
        <v>445</v>
      </c>
      <c r="C21" s="5" t="s">
        <v>446</v>
      </c>
      <c r="D21" s="5" t="s">
        <v>976</v>
      </c>
      <c r="E21" s="5" t="s">
        <v>977</v>
      </c>
      <c r="F21" s="5" t="s">
        <v>978</v>
      </c>
      <c r="G21" s="5" t="s">
        <v>979</v>
      </c>
      <c r="H21" s="5">
        <v>2</v>
      </c>
      <c r="I21" s="15">
        <v>9000</v>
      </c>
      <c r="J21" s="8">
        <v>0.36</v>
      </c>
      <c r="K21" s="15">
        <v>500</v>
      </c>
      <c r="L21" s="15">
        <v>25480</v>
      </c>
      <c r="M21" s="15">
        <v>1223040</v>
      </c>
      <c r="N21" s="5" t="s">
        <v>980</v>
      </c>
      <c r="O21" s="5" t="s">
        <v>981</v>
      </c>
    </row>
    <row r="22" ht="48" customHeight="1" spans="1:15">
      <c r="A22" s="5" t="s">
        <v>975</v>
      </c>
      <c r="B22" s="5" t="s">
        <v>982</v>
      </c>
      <c r="C22" s="5" t="s">
        <v>448</v>
      </c>
      <c r="D22" s="5" t="s">
        <v>983</v>
      </c>
      <c r="E22" s="5" t="s">
        <v>982</v>
      </c>
      <c r="F22" s="5" t="s">
        <v>984</v>
      </c>
      <c r="G22" s="5" t="s">
        <v>985</v>
      </c>
      <c r="H22" s="5">
        <v>2</v>
      </c>
      <c r="I22" s="15">
        <v>9500</v>
      </c>
      <c r="J22" s="8">
        <v>0.36</v>
      </c>
      <c r="K22" s="15">
        <v>1500</v>
      </c>
      <c r="L22" s="15">
        <v>28840</v>
      </c>
      <c r="M22" s="15">
        <v>1384320</v>
      </c>
      <c r="N22" s="5" t="s">
        <v>986</v>
      </c>
      <c r="O22" s="5" t="s">
        <v>987</v>
      </c>
    </row>
    <row r="23" ht="48" customHeight="1" spans="1:15">
      <c r="A23" s="5" t="s">
        <v>975</v>
      </c>
      <c r="B23" s="5" t="s">
        <v>449</v>
      </c>
      <c r="C23" s="5" t="s">
        <v>450</v>
      </c>
      <c r="D23" s="5" t="s">
        <v>988</v>
      </c>
      <c r="E23" s="5" t="s">
        <v>989</v>
      </c>
      <c r="F23" s="5" t="s">
        <v>990</v>
      </c>
      <c r="G23" s="5" t="s">
        <v>991</v>
      </c>
      <c r="H23" s="5">
        <v>3</v>
      </c>
      <c r="I23" s="15">
        <v>8000</v>
      </c>
      <c r="J23" s="8">
        <v>0.36</v>
      </c>
      <c r="K23" s="15">
        <v>500</v>
      </c>
      <c r="L23" s="15">
        <v>34140</v>
      </c>
      <c r="M23" s="15">
        <v>1638720</v>
      </c>
      <c r="N23" s="5" t="s">
        <v>992</v>
      </c>
      <c r="O23" s="5" t="s">
        <v>993</v>
      </c>
    </row>
    <row r="24" ht="48" customHeight="1" spans="1:15">
      <c r="A24" s="5" t="s">
        <v>975</v>
      </c>
      <c r="B24" s="5" t="s">
        <v>451</v>
      </c>
      <c r="C24" s="5" t="s">
        <v>452</v>
      </c>
      <c r="D24" s="5" t="s">
        <v>994</v>
      </c>
      <c r="E24" s="5" t="s">
        <v>995</v>
      </c>
      <c r="F24" s="5" t="s">
        <v>996</v>
      </c>
      <c r="G24" s="5" t="s">
        <v>997</v>
      </c>
      <c r="H24" s="5">
        <v>2</v>
      </c>
      <c r="I24" s="15">
        <v>9000</v>
      </c>
      <c r="J24" s="8">
        <v>0.36</v>
      </c>
      <c r="K24" s="15">
        <v>500</v>
      </c>
      <c r="L24" s="15">
        <v>25480</v>
      </c>
      <c r="M24" s="15">
        <v>1223040</v>
      </c>
      <c r="N24" s="5" t="s">
        <v>998</v>
      </c>
      <c r="O24" s="5" t="s">
        <v>993</v>
      </c>
    </row>
    <row r="25" ht="48" customHeight="1" spans="1:15">
      <c r="A25" s="5" t="s">
        <v>975</v>
      </c>
      <c r="B25" s="5" t="s">
        <v>453</v>
      </c>
      <c r="C25" s="5" t="s">
        <v>454</v>
      </c>
      <c r="D25" s="5" t="s">
        <v>999</v>
      </c>
      <c r="E25" s="5" t="s">
        <v>1000</v>
      </c>
      <c r="F25" s="5" t="s">
        <v>1001</v>
      </c>
      <c r="G25" s="5" t="s">
        <v>1002</v>
      </c>
      <c r="H25" s="5">
        <v>2</v>
      </c>
      <c r="I25" s="15">
        <v>8500</v>
      </c>
      <c r="J25" s="8">
        <v>0.36</v>
      </c>
      <c r="K25" s="15">
        <v>500</v>
      </c>
      <c r="L25" s="15">
        <v>24120</v>
      </c>
      <c r="M25" s="15">
        <v>1157760</v>
      </c>
      <c r="N25" s="5" t="s">
        <v>1003</v>
      </c>
      <c r="O25" s="5" t="s">
        <v>993</v>
      </c>
    </row>
    <row r="26" ht="48" customHeight="1" spans="1:15">
      <c r="A26" s="5" t="s">
        <v>975</v>
      </c>
      <c r="B26" s="5" t="s">
        <v>1004</v>
      </c>
      <c r="C26" s="5" t="s">
        <v>456</v>
      </c>
      <c r="D26" s="5" t="s">
        <v>1005</v>
      </c>
      <c r="E26" s="5" t="s">
        <v>1004</v>
      </c>
      <c r="F26" s="5" t="s">
        <v>1006</v>
      </c>
      <c r="G26" s="5" t="s">
        <v>1007</v>
      </c>
      <c r="H26" s="5">
        <v>2</v>
      </c>
      <c r="I26" s="15">
        <v>9500</v>
      </c>
      <c r="J26" s="8">
        <v>0.36</v>
      </c>
      <c r="K26" s="15">
        <v>500</v>
      </c>
      <c r="L26" s="15">
        <v>26840</v>
      </c>
      <c r="M26" s="15">
        <v>1288320</v>
      </c>
      <c r="N26" s="5" t="s">
        <v>1008</v>
      </c>
      <c r="O26" s="5" t="s">
        <v>1009</v>
      </c>
    </row>
    <row r="27" ht="48" customHeight="1" spans="1:15">
      <c r="A27" s="5" t="s">
        <v>975</v>
      </c>
      <c r="B27" s="5" t="s">
        <v>457</v>
      </c>
      <c r="C27" s="5" t="s">
        <v>458</v>
      </c>
      <c r="D27" s="5" t="s">
        <v>1010</v>
      </c>
      <c r="E27" s="5" t="s">
        <v>457</v>
      </c>
      <c r="F27" s="5" t="s">
        <v>1011</v>
      </c>
      <c r="G27" s="5" t="s">
        <v>1012</v>
      </c>
      <c r="H27" s="5">
        <v>2</v>
      </c>
      <c r="I27" s="15">
        <v>8000</v>
      </c>
      <c r="J27" s="8">
        <v>0.36</v>
      </c>
      <c r="K27" s="15">
        <v>500</v>
      </c>
      <c r="L27" s="15">
        <v>22760</v>
      </c>
      <c r="M27" s="15">
        <v>1092480</v>
      </c>
      <c r="N27" s="5" t="s">
        <v>1013</v>
      </c>
      <c r="O27" s="5" t="s">
        <v>1014</v>
      </c>
    </row>
    <row r="28" ht="48" customHeight="1" spans="1:15">
      <c r="A28" s="5" t="s">
        <v>975</v>
      </c>
      <c r="B28" s="5" t="s">
        <v>459</v>
      </c>
      <c r="C28" s="5" t="s">
        <v>460</v>
      </c>
      <c r="D28" s="5" t="s">
        <v>1015</v>
      </c>
      <c r="E28" s="5" t="s">
        <v>459</v>
      </c>
      <c r="F28" s="5" t="s">
        <v>1016</v>
      </c>
      <c r="G28" s="5" t="s">
        <v>1017</v>
      </c>
      <c r="H28" s="5">
        <v>2</v>
      </c>
      <c r="I28" s="15">
        <v>10000</v>
      </c>
      <c r="J28" s="8">
        <v>0.36</v>
      </c>
      <c r="K28" s="15">
        <v>1000</v>
      </c>
      <c r="L28" s="15">
        <v>29200</v>
      </c>
      <c r="M28" s="15">
        <v>1401600</v>
      </c>
      <c r="N28" s="5" t="s">
        <v>1018</v>
      </c>
      <c r="O28" s="5" t="s">
        <v>1019</v>
      </c>
    </row>
    <row r="29" ht="48" customHeight="1" spans="1:15">
      <c r="A29" s="5" t="s">
        <v>975</v>
      </c>
      <c r="B29" s="5" t="s">
        <v>461</v>
      </c>
      <c r="C29" s="5" t="s">
        <v>462</v>
      </c>
      <c r="D29" s="5" t="s">
        <v>1020</v>
      </c>
      <c r="E29" s="5" t="s">
        <v>461</v>
      </c>
      <c r="F29" s="5" t="s">
        <v>1021</v>
      </c>
      <c r="G29" s="5" t="s">
        <v>1022</v>
      </c>
      <c r="H29" s="5">
        <v>2</v>
      </c>
      <c r="I29" s="15">
        <v>8500</v>
      </c>
      <c r="J29" s="8">
        <v>0.36</v>
      </c>
      <c r="K29" s="15">
        <v>500</v>
      </c>
      <c r="L29" s="15">
        <v>24120</v>
      </c>
      <c r="M29" s="15">
        <v>1157760</v>
      </c>
      <c r="N29" s="5" t="s">
        <v>1023</v>
      </c>
      <c r="O29" s="5" t="s">
        <v>1024</v>
      </c>
    </row>
    <row r="30" ht="48" customHeight="1" spans="1:15">
      <c r="A30" s="5" t="s">
        <v>975</v>
      </c>
      <c r="B30" s="5" t="s">
        <v>463</v>
      </c>
      <c r="C30" s="5" t="s">
        <v>464</v>
      </c>
      <c r="D30" s="5" t="s">
        <v>1025</v>
      </c>
      <c r="E30" s="5" t="s">
        <v>463</v>
      </c>
      <c r="F30" s="5" t="s">
        <v>1026</v>
      </c>
      <c r="G30" s="5" t="s">
        <v>1027</v>
      </c>
      <c r="H30" s="5">
        <v>3</v>
      </c>
      <c r="I30" s="15">
        <v>8500</v>
      </c>
      <c r="J30" s="8">
        <v>0.36</v>
      </c>
      <c r="K30" s="15">
        <v>500</v>
      </c>
      <c r="L30" s="15">
        <v>36180</v>
      </c>
      <c r="M30" s="15">
        <v>1736640</v>
      </c>
      <c r="N30" s="5" t="s">
        <v>1028</v>
      </c>
      <c r="O30" s="5" t="s">
        <v>1029</v>
      </c>
    </row>
    <row r="31" ht="48" customHeight="1" spans="1:15">
      <c r="A31" s="5" t="s">
        <v>968</v>
      </c>
      <c r="B31" s="5" t="s">
        <v>471</v>
      </c>
      <c r="C31" s="5" t="s">
        <v>472</v>
      </c>
      <c r="D31" s="5" t="s">
        <v>1030</v>
      </c>
      <c r="E31" s="5" t="s">
        <v>1031</v>
      </c>
      <c r="F31" s="5" t="s">
        <v>1032</v>
      </c>
      <c r="G31" s="5" t="s">
        <v>1033</v>
      </c>
      <c r="H31" s="5">
        <v>1</v>
      </c>
      <c r="I31" s="15">
        <v>8000</v>
      </c>
      <c r="J31" s="8">
        <v>0.36</v>
      </c>
      <c r="K31" s="15">
        <v>500</v>
      </c>
      <c r="L31" s="15">
        <v>11380</v>
      </c>
      <c r="M31" s="15">
        <v>546240</v>
      </c>
      <c r="N31" s="5" t="s">
        <v>1034</v>
      </c>
      <c r="O31" s="5" t="s">
        <v>1035</v>
      </c>
    </row>
    <row r="32" ht="48" customHeight="1" spans="1:15">
      <c r="A32" s="5" t="s">
        <v>968</v>
      </c>
      <c r="B32" s="5" t="s">
        <v>473</v>
      </c>
      <c r="C32" s="5" t="s">
        <v>472</v>
      </c>
      <c r="D32" s="5" t="s">
        <v>1030</v>
      </c>
      <c r="E32" s="5" t="s">
        <v>473</v>
      </c>
      <c r="F32" s="5" t="s">
        <v>1036</v>
      </c>
      <c r="G32" s="5" t="s">
        <v>1037</v>
      </c>
      <c r="H32" s="5">
        <v>1</v>
      </c>
      <c r="I32" s="15">
        <v>7000</v>
      </c>
      <c r="J32" s="8">
        <v>0.36</v>
      </c>
      <c r="K32" s="15">
        <v>0</v>
      </c>
      <c r="L32" s="15">
        <v>9520</v>
      </c>
      <c r="M32" s="15">
        <v>456960</v>
      </c>
      <c r="N32" s="5" t="s">
        <v>1038</v>
      </c>
      <c r="O32" s="5" t="s">
        <v>1039</v>
      </c>
    </row>
    <row r="33" ht="48" customHeight="1" spans="1:15">
      <c r="A33" s="5" t="s">
        <v>968</v>
      </c>
      <c r="B33" s="5" t="s">
        <v>474</v>
      </c>
      <c r="C33" s="5" t="s">
        <v>472</v>
      </c>
      <c r="D33" s="5" t="s">
        <v>1030</v>
      </c>
      <c r="E33" s="5" t="s">
        <v>474</v>
      </c>
      <c r="F33" s="5" t="s">
        <v>1040</v>
      </c>
      <c r="G33" s="5" t="s">
        <v>1041</v>
      </c>
      <c r="H33" s="5">
        <v>1</v>
      </c>
      <c r="I33" s="15">
        <v>7500</v>
      </c>
      <c r="J33" s="8">
        <v>0.36</v>
      </c>
      <c r="K33" s="15">
        <v>500</v>
      </c>
      <c r="L33" s="15">
        <v>10700</v>
      </c>
      <c r="M33" s="15">
        <v>513600</v>
      </c>
      <c r="N33" s="5" t="s">
        <v>1042</v>
      </c>
      <c r="O33" s="5" t="s">
        <v>1043</v>
      </c>
    </row>
    <row r="34" ht="48" customHeight="1" spans="1:15">
      <c r="A34" s="5" t="s">
        <v>968</v>
      </c>
      <c r="B34" s="5" t="s">
        <v>475</v>
      </c>
      <c r="C34" s="5" t="s">
        <v>472</v>
      </c>
      <c r="D34" s="5" t="s">
        <v>1030</v>
      </c>
      <c r="E34" s="5" t="s">
        <v>1044</v>
      </c>
      <c r="F34" s="5" t="s">
        <v>1045</v>
      </c>
      <c r="G34" s="5" t="s">
        <v>1046</v>
      </c>
      <c r="H34" s="5">
        <v>2</v>
      </c>
      <c r="I34" s="15">
        <v>7000</v>
      </c>
      <c r="J34" s="8">
        <v>0.36</v>
      </c>
      <c r="K34" s="15">
        <v>0</v>
      </c>
      <c r="L34" s="15">
        <v>19040</v>
      </c>
      <c r="M34" s="15">
        <v>913920</v>
      </c>
      <c r="N34" s="5" t="s">
        <v>1047</v>
      </c>
      <c r="O34" s="5" t="s">
        <v>1048</v>
      </c>
    </row>
    <row r="35" ht="48" customHeight="1" spans="1:15">
      <c r="A35" s="5" t="s">
        <v>968</v>
      </c>
      <c r="B35" s="5" t="s">
        <v>477</v>
      </c>
      <c r="C35" s="5" t="s">
        <v>472</v>
      </c>
      <c r="D35" s="5" t="s">
        <v>1030</v>
      </c>
      <c r="E35" s="5" t="s">
        <v>477</v>
      </c>
      <c r="F35" s="5" t="s">
        <v>1049</v>
      </c>
      <c r="G35" s="5" t="s">
        <v>1050</v>
      </c>
      <c r="H35" s="5">
        <v>1</v>
      </c>
      <c r="I35" s="15">
        <v>6500</v>
      </c>
      <c r="J35" s="8">
        <v>0.36</v>
      </c>
      <c r="K35" s="15">
        <v>0</v>
      </c>
      <c r="L35" s="15">
        <v>8840</v>
      </c>
      <c r="M35" s="15">
        <v>424320</v>
      </c>
      <c r="N35" s="5" t="s">
        <v>1051</v>
      </c>
      <c r="O35" s="5" t="s">
        <v>1052</v>
      </c>
    </row>
    <row r="36" ht="48" customHeight="1" spans="1:15">
      <c r="A36" s="5" t="s">
        <v>968</v>
      </c>
      <c r="B36" s="5" t="s">
        <v>478</v>
      </c>
      <c r="C36" s="5" t="s">
        <v>472</v>
      </c>
      <c r="D36" s="5" t="s">
        <v>1030</v>
      </c>
      <c r="E36" s="5" t="s">
        <v>478</v>
      </c>
      <c r="F36" s="5" t="s">
        <v>1053</v>
      </c>
      <c r="G36" s="5" t="s">
        <v>1054</v>
      </c>
      <c r="H36" s="5">
        <v>1</v>
      </c>
      <c r="I36" s="15">
        <v>7000</v>
      </c>
      <c r="J36" s="8">
        <v>0.36</v>
      </c>
      <c r="K36" s="15">
        <v>0</v>
      </c>
      <c r="L36" s="15">
        <v>9520</v>
      </c>
      <c r="M36" s="15">
        <v>456960</v>
      </c>
      <c r="N36" s="5" t="s">
        <v>1055</v>
      </c>
      <c r="O36" s="5" t="s">
        <v>1056</v>
      </c>
    </row>
    <row r="37" ht="48" customHeight="1" spans="1:15">
      <c r="A37" s="5" t="s">
        <v>968</v>
      </c>
      <c r="B37" s="5" t="s">
        <v>479</v>
      </c>
      <c r="C37" s="5" t="s">
        <v>472</v>
      </c>
      <c r="D37" s="5" t="s">
        <v>1030</v>
      </c>
      <c r="E37" s="5" t="s">
        <v>479</v>
      </c>
      <c r="F37" s="5" t="s">
        <v>1057</v>
      </c>
      <c r="G37" s="5" t="s">
        <v>1058</v>
      </c>
      <c r="H37" s="5">
        <v>1</v>
      </c>
      <c r="I37" s="15">
        <v>7000</v>
      </c>
      <c r="J37" s="8">
        <v>0.36</v>
      </c>
      <c r="K37" s="15">
        <v>0</v>
      </c>
      <c r="L37" s="15">
        <v>9520</v>
      </c>
      <c r="M37" s="15">
        <v>456960</v>
      </c>
      <c r="N37" s="5" t="s">
        <v>1059</v>
      </c>
      <c r="O37" s="5" t="s">
        <v>1060</v>
      </c>
    </row>
    <row r="38" ht="48" customHeight="1" spans="1:15">
      <c r="A38" s="5" t="s">
        <v>968</v>
      </c>
      <c r="B38" s="5" t="s">
        <v>480</v>
      </c>
      <c r="C38" s="5" t="s">
        <v>472</v>
      </c>
      <c r="D38" s="5" t="s">
        <v>1030</v>
      </c>
      <c r="E38" s="5" t="s">
        <v>480</v>
      </c>
      <c r="F38" s="5" t="s">
        <v>1061</v>
      </c>
      <c r="G38" s="5" t="s">
        <v>1062</v>
      </c>
      <c r="H38" s="5">
        <v>1</v>
      </c>
      <c r="I38" s="15">
        <v>7000</v>
      </c>
      <c r="J38" s="8">
        <v>0.36</v>
      </c>
      <c r="K38" s="15">
        <v>0</v>
      </c>
      <c r="L38" s="15">
        <v>9520</v>
      </c>
      <c r="M38" s="15">
        <v>456960</v>
      </c>
      <c r="N38" s="5" t="s">
        <v>1063</v>
      </c>
      <c r="O38" s="5" t="s">
        <v>1064</v>
      </c>
    </row>
    <row r="39" ht="48" customHeight="1" spans="1:15">
      <c r="A39" s="5" t="s">
        <v>1065</v>
      </c>
      <c r="B39" s="5" t="s">
        <v>1066</v>
      </c>
      <c r="C39" s="5" t="s">
        <v>1067</v>
      </c>
      <c r="D39" s="5" t="s">
        <v>1068</v>
      </c>
      <c r="E39" s="5" t="s">
        <v>1069</v>
      </c>
      <c r="F39" s="5" t="s">
        <v>1070</v>
      </c>
      <c r="G39" s="5" t="s">
        <v>1071</v>
      </c>
      <c r="H39" s="5">
        <v>1</v>
      </c>
      <c r="I39" s="5"/>
      <c r="J39" s="8"/>
      <c r="K39" s="5"/>
      <c r="L39" s="15">
        <v>50000</v>
      </c>
      <c r="M39" s="15">
        <v>2400000</v>
      </c>
      <c r="N39" s="5" t="s">
        <v>1072</v>
      </c>
      <c r="O39" s="5" t="s">
        <v>1073</v>
      </c>
    </row>
    <row r="40" ht="48" customHeight="1" spans="1:15">
      <c r="A40" s="5" t="s">
        <v>1074</v>
      </c>
      <c r="B40" s="5" t="s">
        <v>1075</v>
      </c>
      <c r="C40" s="5" t="s">
        <v>1067</v>
      </c>
      <c r="D40" s="5" t="s">
        <v>1076</v>
      </c>
      <c r="E40" s="5" t="s">
        <v>1077</v>
      </c>
      <c r="F40" s="5" t="s">
        <v>1078</v>
      </c>
      <c r="G40" s="5" t="s">
        <v>1079</v>
      </c>
      <c r="H40" s="5"/>
      <c r="I40" s="5"/>
      <c r="J40" s="8"/>
      <c r="K40" s="5"/>
      <c r="L40" s="5"/>
      <c r="M40" s="15">
        <v>49500800</v>
      </c>
      <c r="N40" s="5" t="s">
        <v>1080</v>
      </c>
      <c r="O40" s="5" t="s">
        <v>1081</v>
      </c>
    </row>
    <row r="41" ht="48" customHeight="1" spans="1:15">
      <c r="A41" s="5" t="s">
        <v>551</v>
      </c>
      <c r="B41" s="5" t="s">
        <v>215</v>
      </c>
      <c r="C41" s="5" t="s">
        <v>215</v>
      </c>
      <c r="D41" s="5" t="s">
        <v>215</v>
      </c>
      <c r="E41" s="5" t="s">
        <v>215</v>
      </c>
      <c r="F41" s="5" t="s">
        <v>215</v>
      </c>
      <c r="G41" s="5" t="s">
        <v>215</v>
      </c>
      <c r="H41" s="5">
        <f>SUM(H2:H40)</f>
        <v>51</v>
      </c>
      <c r="I41" s="5" t="s">
        <v>215</v>
      </c>
      <c r="J41" s="8" t="s">
        <v>215</v>
      </c>
      <c r="K41" s="5" t="s">
        <v>215</v>
      </c>
      <c r="L41" s="15">
        <f>SUM(L2:L40)</f>
        <v>1197900</v>
      </c>
      <c r="M41" s="15">
        <f>SUM(M2:M40)</f>
        <v>107000000</v>
      </c>
      <c r="N41" s="5" t="s">
        <v>215</v>
      </c>
      <c r="O41" s="5" t="s">
        <v>1082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E24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30.3333333333333" customWidth="1"/>
    <col min="2" max="2" width="10.4444444444444" customWidth="1"/>
    <col min="3" max="3" width="14.1111111111111" customWidth="1"/>
    <col min="4" max="4" width="6.66666666666667" customWidth="1"/>
    <col min="5" max="5" width="19.2222222222222" customWidth="1"/>
  </cols>
  <sheetData>
    <row r="1" ht="45" customHeight="1" spans="1:5">
      <c r="A1" s="1" t="s">
        <v>196</v>
      </c>
      <c r="B1" s="1" t="s">
        <v>239</v>
      </c>
      <c r="C1" s="1" t="s">
        <v>1083</v>
      </c>
      <c r="D1" s="1" t="s">
        <v>1084</v>
      </c>
      <c r="E1" s="1" t="s">
        <v>243</v>
      </c>
    </row>
    <row r="2" ht="30" customHeight="1" spans="1:5">
      <c r="A2" s="5" t="s">
        <v>325</v>
      </c>
      <c r="B2" s="5">
        <v>6</v>
      </c>
      <c r="C2" s="6">
        <v>24480</v>
      </c>
      <c r="D2" s="5">
        <v>48</v>
      </c>
      <c r="E2" s="6">
        <v>7050240</v>
      </c>
    </row>
    <row r="3" spans="1:5">
      <c r="A3" s="5" t="s">
        <v>1085</v>
      </c>
      <c r="B3" s="5">
        <v>5</v>
      </c>
      <c r="C3" s="6">
        <v>21760</v>
      </c>
      <c r="D3" s="5">
        <v>48</v>
      </c>
      <c r="E3" s="6">
        <v>5222400</v>
      </c>
    </row>
    <row r="4" spans="1:5">
      <c r="A4" s="5" t="s">
        <v>1086</v>
      </c>
      <c r="B4" s="5">
        <v>28</v>
      </c>
      <c r="C4" s="6">
        <v>16320</v>
      </c>
      <c r="D4" s="5">
        <v>48</v>
      </c>
      <c r="E4" s="6">
        <v>21934080</v>
      </c>
    </row>
    <row r="5" spans="1:5">
      <c r="A5" s="5" t="s">
        <v>1087</v>
      </c>
      <c r="B5" s="5">
        <v>28</v>
      </c>
      <c r="C5" s="6">
        <v>8160</v>
      </c>
      <c r="D5" s="5">
        <v>48</v>
      </c>
      <c r="E5" s="6">
        <v>10967040</v>
      </c>
    </row>
    <row r="6" spans="1:5">
      <c r="A6" s="5" t="s">
        <v>1088</v>
      </c>
      <c r="B6" s="5">
        <v>6</v>
      </c>
      <c r="C6" s="6">
        <v>20400</v>
      </c>
      <c r="D6" s="5">
        <v>48</v>
      </c>
      <c r="E6" s="6">
        <v>5875200</v>
      </c>
    </row>
    <row r="7" ht="30" customHeight="1" spans="1:5">
      <c r="A7" s="5" t="s">
        <v>1089</v>
      </c>
      <c r="B7" s="5">
        <v>120</v>
      </c>
      <c r="C7" s="6">
        <v>13600</v>
      </c>
      <c r="D7" s="5">
        <v>48</v>
      </c>
      <c r="E7" s="6">
        <v>78336000</v>
      </c>
    </row>
    <row r="8" ht="30" customHeight="1" spans="1:5">
      <c r="A8" s="5" t="s">
        <v>1090</v>
      </c>
      <c r="B8" s="7"/>
      <c r="C8" s="9"/>
      <c r="D8" s="7"/>
      <c r="E8" s="6">
        <v>2057280</v>
      </c>
    </row>
    <row r="9" spans="1:5">
      <c r="A9" s="10" t="s">
        <v>1091</v>
      </c>
      <c r="B9" s="11"/>
      <c r="C9" s="12"/>
      <c r="D9" s="11"/>
      <c r="E9" s="13">
        <v>131442240</v>
      </c>
    </row>
    <row r="10" ht="30" customHeight="1" spans="1:5">
      <c r="A10" s="5" t="s">
        <v>333</v>
      </c>
      <c r="B10" s="5" t="s">
        <v>334</v>
      </c>
      <c r="C10" s="9"/>
      <c r="D10" s="7"/>
      <c r="E10" s="6">
        <v>15000000</v>
      </c>
    </row>
    <row r="11" ht="30" customHeight="1" spans="1:5">
      <c r="A11" s="5" t="s">
        <v>335</v>
      </c>
      <c r="B11" s="5" t="s">
        <v>336</v>
      </c>
      <c r="C11" s="9"/>
      <c r="D11" s="7"/>
      <c r="E11" s="6">
        <v>5600000</v>
      </c>
    </row>
    <row r="12" spans="1:5">
      <c r="A12" s="5" t="s">
        <v>337</v>
      </c>
      <c r="B12" s="5" t="s">
        <v>338</v>
      </c>
      <c r="C12" s="9"/>
      <c r="D12" s="7"/>
      <c r="E12" s="6">
        <v>6400000</v>
      </c>
    </row>
    <row r="13" spans="1:5">
      <c r="A13" s="5" t="s">
        <v>339</v>
      </c>
      <c r="B13" s="5" t="s">
        <v>340</v>
      </c>
      <c r="C13" s="9"/>
      <c r="D13" s="7"/>
      <c r="E13" s="6">
        <v>6000000</v>
      </c>
    </row>
    <row r="14" ht="30" customHeight="1" spans="1:5">
      <c r="A14" s="5" t="s">
        <v>341</v>
      </c>
      <c r="B14" s="5" t="s">
        <v>342</v>
      </c>
      <c r="C14" s="9"/>
      <c r="D14" s="7"/>
      <c r="E14" s="6">
        <v>5400000</v>
      </c>
    </row>
    <row r="15" ht="30" customHeight="1" spans="1:5">
      <c r="A15" s="5" t="s">
        <v>343</v>
      </c>
      <c r="B15" s="5" t="s">
        <v>344</v>
      </c>
      <c r="C15" s="9"/>
      <c r="D15" s="7"/>
      <c r="E15" s="6">
        <v>6600000</v>
      </c>
    </row>
    <row r="16" spans="1:5">
      <c r="A16" s="10" t="s">
        <v>1092</v>
      </c>
      <c r="B16" s="11"/>
      <c r="C16" s="12"/>
      <c r="D16" s="11"/>
      <c r="E16" s="13">
        <v>45000000</v>
      </c>
    </row>
    <row r="17" ht="30" customHeight="1" spans="1:5">
      <c r="A17" s="5" t="s">
        <v>346</v>
      </c>
      <c r="B17" s="7"/>
      <c r="C17" s="9"/>
      <c r="D17" s="7"/>
      <c r="E17" s="6">
        <v>28000000</v>
      </c>
    </row>
    <row r="18" spans="1:5">
      <c r="A18" s="5" t="s">
        <v>347</v>
      </c>
      <c r="B18" s="7"/>
      <c r="C18" s="9"/>
      <c r="D18" s="7"/>
      <c r="E18" s="6">
        <v>15000000</v>
      </c>
    </row>
    <row r="19" ht="30" customHeight="1" spans="1:5">
      <c r="A19" s="5" t="s">
        <v>348</v>
      </c>
      <c r="B19" s="7"/>
      <c r="C19" s="9"/>
      <c r="D19" s="7"/>
      <c r="E19" s="6">
        <v>38000000</v>
      </c>
    </row>
    <row r="20" ht="30" customHeight="1" spans="1:5">
      <c r="A20" s="5" t="s">
        <v>349</v>
      </c>
      <c r="B20" s="7"/>
      <c r="C20" s="9"/>
      <c r="D20" s="7"/>
      <c r="E20" s="6">
        <v>22000000</v>
      </c>
    </row>
    <row r="21" ht="30" customHeight="1" spans="1:5">
      <c r="A21" s="5" t="s">
        <v>350</v>
      </c>
      <c r="B21" s="7"/>
      <c r="C21" s="9"/>
      <c r="D21" s="7"/>
      <c r="E21" s="6">
        <v>12000000</v>
      </c>
    </row>
    <row r="22" ht="30" customHeight="1" spans="1:5">
      <c r="A22" s="5" t="s">
        <v>351</v>
      </c>
      <c r="B22" s="7"/>
      <c r="C22" s="9"/>
      <c r="D22" s="7"/>
      <c r="E22" s="6">
        <v>8000000</v>
      </c>
    </row>
    <row r="23" spans="1:5">
      <c r="A23" s="5" t="s">
        <v>352</v>
      </c>
      <c r="B23" s="7"/>
      <c r="C23" s="9"/>
      <c r="D23" s="7"/>
      <c r="E23" s="6">
        <v>20557760</v>
      </c>
    </row>
    <row r="24" spans="1:5">
      <c r="A24" s="10" t="s">
        <v>1093</v>
      </c>
      <c r="B24" s="11"/>
      <c r="C24" s="12"/>
      <c r="D24" s="11"/>
      <c r="E24" s="13">
        <v>320000000</v>
      </c>
    </row>
  </sheetData>
  <autoFilter xmlns:etc="http://www.wps.cn/officeDocument/2017/etCustomData" ref="A1:E24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AD47"/>
  </sheetPr>
  <dimension ref="A1:E13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" defaultRowHeight="14.4" outlineLevelCol="4"/>
  <cols>
    <col min="1" max="1" width="42" customWidth="1"/>
    <col min="2" max="2" width="16" customWidth="1"/>
    <col min="3" max="3" width="28" customWidth="1"/>
    <col min="4" max="4" width="16" customWidth="1"/>
    <col min="5" max="5" width="70" customWidth="1"/>
  </cols>
  <sheetData>
    <row r="1" spans="1:5">
      <c r="A1" s="25" t="s">
        <v>121</v>
      </c>
      <c r="B1" s="26"/>
      <c r="C1" s="26"/>
      <c r="D1" s="26"/>
      <c r="E1" s="27"/>
    </row>
    <row r="2" spans="1:5">
      <c r="A2" s="28"/>
      <c r="B2" s="28"/>
      <c r="C2" s="28"/>
      <c r="D2" s="28"/>
      <c r="E2" s="28"/>
    </row>
    <row r="3" spans="1:5">
      <c r="A3" s="29" t="s">
        <v>122</v>
      </c>
      <c r="B3" s="29" t="s">
        <v>123</v>
      </c>
      <c r="C3" s="29" t="s">
        <v>124</v>
      </c>
      <c r="D3" s="29" t="s">
        <v>125</v>
      </c>
      <c r="E3" s="29" t="s">
        <v>36</v>
      </c>
    </row>
    <row r="4" spans="1:5">
      <c r="A4" s="5" t="s">
        <v>126</v>
      </c>
      <c r="B4" s="5" t="b">
        <v>1</v>
      </c>
      <c r="C4" s="5">
        <v>14</v>
      </c>
      <c r="D4" s="2" t="s">
        <v>127</v>
      </c>
      <c r="E4" s="5" t="s">
        <v>128</v>
      </c>
    </row>
    <row r="5" ht="28.8" spans="1:5">
      <c r="A5" s="5" t="s">
        <v>129</v>
      </c>
      <c r="B5" s="5" t="b">
        <v>1</v>
      </c>
      <c r="C5" s="5">
        <v>24</v>
      </c>
      <c r="D5" s="2" t="s">
        <v>127</v>
      </c>
      <c r="E5" s="5" t="s">
        <v>130</v>
      </c>
    </row>
    <row r="6" spans="1:5">
      <c r="A6" s="5" t="s">
        <v>131</v>
      </c>
      <c r="B6" s="5" t="b">
        <v>1</v>
      </c>
      <c r="C6" s="5">
        <v>40</v>
      </c>
      <c r="D6" s="2" t="s">
        <v>127</v>
      </c>
      <c r="E6" s="5" t="s">
        <v>132</v>
      </c>
    </row>
    <row r="7" spans="1:5">
      <c r="A7" s="5" t="s">
        <v>133</v>
      </c>
      <c r="B7" s="5" t="b">
        <v>1</v>
      </c>
      <c r="C7" s="5" t="s">
        <v>134</v>
      </c>
      <c r="D7" s="2" t="s">
        <v>127</v>
      </c>
      <c r="E7" s="5" t="s">
        <v>135</v>
      </c>
    </row>
    <row r="8" spans="1:5">
      <c r="A8" s="5" t="s">
        <v>136</v>
      </c>
      <c r="B8" s="5" t="b">
        <v>1</v>
      </c>
      <c r="C8" s="5" t="s">
        <v>137</v>
      </c>
      <c r="D8" s="2" t="s">
        <v>127</v>
      </c>
      <c r="E8" s="5" t="s">
        <v>138</v>
      </c>
    </row>
    <row r="9" spans="1:5">
      <c r="A9" s="5" t="s">
        <v>139</v>
      </c>
      <c r="B9" s="5" t="b">
        <v>1</v>
      </c>
      <c r="C9" s="5" t="s">
        <v>140</v>
      </c>
      <c r="D9" s="2" t="s">
        <v>127</v>
      </c>
      <c r="E9" s="5" t="s">
        <v>141</v>
      </c>
    </row>
    <row r="10" spans="1:5">
      <c r="A10" s="5" t="s">
        <v>142</v>
      </c>
      <c r="B10" s="5" t="b">
        <v>1</v>
      </c>
      <c r="C10" s="5" t="s">
        <v>143</v>
      </c>
      <c r="D10" s="2" t="s">
        <v>127</v>
      </c>
      <c r="E10" s="5" t="s">
        <v>144</v>
      </c>
    </row>
    <row r="11" ht="30" customHeight="1" spans="1:5">
      <c r="A11" s="5" t="s">
        <v>145</v>
      </c>
      <c r="B11" s="5" t="b">
        <v>1</v>
      </c>
      <c r="C11" s="5" t="s">
        <v>146</v>
      </c>
      <c r="D11" s="2" t="s">
        <v>127</v>
      </c>
      <c r="E11" s="5" t="s">
        <v>147</v>
      </c>
    </row>
    <row r="12" spans="1:5">
      <c r="A12" s="5" t="s">
        <v>148</v>
      </c>
      <c r="B12" s="5" t="b">
        <v>1</v>
      </c>
      <c r="C12" s="5" t="s">
        <v>149</v>
      </c>
      <c r="D12" s="2" t="s">
        <v>127</v>
      </c>
      <c r="E12" s="5" t="s">
        <v>150</v>
      </c>
    </row>
    <row r="13" spans="1:5">
      <c r="A13" s="5" t="s">
        <v>151</v>
      </c>
      <c r="B13" s="5" t="b">
        <v>1</v>
      </c>
      <c r="C13" s="5" t="s">
        <v>152</v>
      </c>
      <c r="D13" s="2" t="s">
        <v>127</v>
      </c>
      <c r="E13" s="5" t="s">
        <v>153</v>
      </c>
    </row>
  </sheetData>
  <mergeCells count="1">
    <mergeCell ref="A1:E1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C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2"/>
  <cols>
    <col min="1" max="1" width="40.1111111111111" customWidth="1"/>
    <col min="2" max="2" width="17.5555555555556" customWidth="1"/>
    <col min="3" max="3" width="55" customWidth="1"/>
  </cols>
  <sheetData>
    <row r="1" spans="1:3">
      <c r="A1" s="1" t="s">
        <v>504</v>
      </c>
      <c r="B1" s="1" t="s">
        <v>355</v>
      </c>
      <c r="C1" s="1" t="s">
        <v>505</v>
      </c>
    </row>
    <row r="2" ht="28.8" customHeight="1" spans="1:3">
      <c r="A2" s="5" t="s">
        <v>506</v>
      </c>
      <c r="B2" s="6">
        <v>12000000</v>
      </c>
      <c r="C2" s="5" t="s">
        <v>1094</v>
      </c>
    </row>
    <row r="3" ht="28.8" customHeight="1" spans="1:3">
      <c r="A3" s="5" t="s">
        <v>508</v>
      </c>
      <c r="B3" s="6">
        <v>6000000</v>
      </c>
      <c r="C3" s="5" t="s">
        <v>1095</v>
      </c>
    </row>
    <row r="4" ht="30" customHeight="1" spans="1:3">
      <c r="A4" s="5" t="s">
        <v>510</v>
      </c>
      <c r="B4" s="6">
        <v>5500000</v>
      </c>
      <c r="C4" s="5" t="s">
        <v>1096</v>
      </c>
    </row>
    <row r="5" ht="30" customHeight="1" spans="1:3">
      <c r="A5" s="5" t="s">
        <v>512</v>
      </c>
      <c r="B5" s="6">
        <v>4000000</v>
      </c>
      <c r="C5" s="5" t="s">
        <v>1097</v>
      </c>
    </row>
    <row r="6" spans="1:3">
      <c r="A6" s="5" t="s">
        <v>514</v>
      </c>
      <c r="B6" s="6">
        <v>4500000</v>
      </c>
      <c r="C6" s="5" t="s">
        <v>1098</v>
      </c>
    </row>
    <row r="7" ht="30" customHeight="1" spans="1:3">
      <c r="A7" s="5" t="s">
        <v>1099</v>
      </c>
      <c r="B7" s="6">
        <v>4000000</v>
      </c>
      <c r="C7" s="5" t="s">
        <v>1100</v>
      </c>
    </row>
    <row r="8" ht="30" customHeight="1" spans="1:3">
      <c r="A8" s="5" t="s">
        <v>518</v>
      </c>
      <c r="B8" s="6">
        <v>2000000</v>
      </c>
      <c r="C8" s="5" t="s">
        <v>1101</v>
      </c>
    </row>
    <row r="9" ht="28.8" spans="1:3">
      <c r="A9" s="5" t="s">
        <v>551</v>
      </c>
      <c r="B9" s="6">
        <v>38000000</v>
      </c>
      <c r="C9" s="5" t="s">
        <v>1102</v>
      </c>
    </row>
  </sheetData>
  <autoFilter xmlns:etc="http://www.wps.cn/officeDocument/2017/etCustomData" ref="A1:C9" etc:filterBottomFollowUsedRange="0">
    <extLst/>
  </autoFilter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E10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31.7777777777778" customWidth="1"/>
    <col min="2" max="2" width="14" customWidth="1"/>
    <col min="3" max="3" width="21" customWidth="1"/>
    <col min="4" max="4" width="9.33333333333333" customWidth="1"/>
    <col min="5" max="5" width="50.8055555555556" customWidth="1"/>
  </cols>
  <sheetData>
    <row r="1" ht="30" customHeight="1" spans="1:5">
      <c r="A1" s="1" t="s">
        <v>522</v>
      </c>
      <c r="B1" s="1" t="s">
        <v>523</v>
      </c>
      <c r="C1" s="1" t="s">
        <v>525</v>
      </c>
      <c r="D1" s="1" t="s">
        <v>198</v>
      </c>
      <c r="E1" s="1" t="s">
        <v>526</v>
      </c>
    </row>
    <row r="2" ht="28.8" customHeight="1" spans="1:5">
      <c r="A2" s="5" t="s">
        <v>527</v>
      </c>
      <c r="B2" s="5" t="s">
        <v>528</v>
      </c>
      <c r="C2" s="6">
        <v>73500000</v>
      </c>
      <c r="D2" s="8">
        <v>0.015</v>
      </c>
      <c r="E2" s="5" t="s">
        <v>1103</v>
      </c>
    </row>
    <row r="3" ht="28.8" customHeight="1" spans="1:5">
      <c r="A3" s="5" t="s">
        <v>1104</v>
      </c>
      <c r="B3" s="5" t="s">
        <v>531</v>
      </c>
      <c r="C3" s="6">
        <v>172000000</v>
      </c>
      <c r="D3" s="8">
        <v>0.0351020408163265</v>
      </c>
      <c r="E3" s="5" t="s">
        <v>1105</v>
      </c>
    </row>
    <row r="4" ht="28.8" customHeight="1" spans="1:5">
      <c r="A4" s="5" t="s">
        <v>533</v>
      </c>
      <c r="B4" s="5" t="s">
        <v>534</v>
      </c>
      <c r="C4" s="6">
        <v>147000000</v>
      </c>
      <c r="D4" s="8">
        <v>0.03</v>
      </c>
      <c r="E4" s="5" t="s">
        <v>1106</v>
      </c>
    </row>
    <row r="5" ht="28.8" customHeight="1" spans="1:5">
      <c r="A5" s="5" t="s">
        <v>1107</v>
      </c>
      <c r="B5" s="5" t="s">
        <v>537</v>
      </c>
      <c r="C5" s="6">
        <v>370000000</v>
      </c>
      <c r="D5" s="8">
        <v>0.0755102040816327</v>
      </c>
      <c r="E5" s="5" t="s">
        <v>1108</v>
      </c>
    </row>
    <row r="6" ht="28.8" customHeight="1" spans="1:5">
      <c r="A6" s="5" t="s">
        <v>539</v>
      </c>
      <c r="B6" s="5" t="s">
        <v>540</v>
      </c>
      <c r="C6" s="6">
        <v>1861500000</v>
      </c>
      <c r="D6" s="8">
        <v>0.379897959183673</v>
      </c>
      <c r="E6" s="5" t="s">
        <v>1109</v>
      </c>
    </row>
    <row r="7" ht="28.8" customHeight="1" spans="1:5">
      <c r="A7" s="5" t="s">
        <v>542</v>
      </c>
      <c r="B7" s="5" t="s">
        <v>543</v>
      </c>
      <c r="C7" s="6">
        <v>1569500000</v>
      </c>
      <c r="D7" s="8">
        <v>0.32030612244898</v>
      </c>
      <c r="E7" s="5" t="s">
        <v>1110</v>
      </c>
    </row>
    <row r="8" ht="28.8" customHeight="1" spans="1:5">
      <c r="A8" s="5" t="s">
        <v>545</v>
      </c>
      <c r="B8" s="5" t="s">
        <v>546</v>
      </c>
      <c r="C8" s="6">
        <v>410500000</v>
      </c>
      <c r="D8" s="8">
        <v>0.0837755102040816</v>
      </c>
      <c r="E8" s="5" t="s">
        <v>1111</v>
      </c>
    </row>
    <row r="9" ht="28.8" customHeight="1" spans="1:5">
      <c r="A9" s="5" t="s">
        <v>548</v>
      </c>
      <c r="B9" s="5" t="s">
        <v>549</v>
      </c>
      <c r="C9" s="6">
        <v>296000000</v>
      </c>
      <c r="D9" s="8">
        <v>0.0604081632653061</v>
      </c>
      <c r="E9" s="5" t="s">
        <v>1112</v>
      </c>
    </row>
    <row r="10" spans="1:5">
      <c r="A10" s="5" t="s">
        <v>551</v>
      </c>
      <c r="B10" s="7" t="s">
        <v>215</v>
      </c>
      <c r="C10" s="6">
        <v>4900000000</v>
      </c>
      <c r="D10" s="8">
        <v>1</v>
      </c>
      <c r="E10" s="5" t="s">
        <v>1113</v>
      </c>
    </row>
  </sheetData>
  <autoFilter xmlns:etc="http://www.wps.cn/officeDocument/2017/etCustomData" ref="A1:E10" etc:filterBottomFollowUsedRange="0">
    <extLst/>
  </autoFilter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D12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3"/>
  <cols>
    <col min="1" max="1" width="26.8888888888889" customWidth="1"/>
    <col min="2" max="2" width="34.6666666666667" customWidth="1"/>
    <col min="3" max="3" width="18.5555555555556" customWidth="1"/>
    <col min="4" max="4" width="33.4444444444444" customWidth="1"/>
  </cols>
  <sheetData>
    <row r="1" ht="30" customHeight="1" spans="1:4">
      <c r="A1" s="1" t="s">
        <v>504</v>
      </c>
      <c r="B1" s="1" t="s">
        <v>1114</v>
      </c>
      <c r="C1" s="1" t="s">
        <v>826</v>
      </c>
      <c r="D1" s="1" t="s">
        <v>1115</v>
      </c>
    </row>
    <row r="2" ht="28.8" customHeight="1" spans="1:4">
      <c r="A2" s="5" t="s">
        <v>1116</v>
      </c>
      <c r="B2" s="5" t="s">
        <v>1117</v>
      </c>
      <c r="C2" s="5" t="s">
        <v>828</v>
      </c>
      <c r="D2" s="5" t="s">
        <v>1118</v>
      </c>
    </row>
    <row r="3" ht="28.8" customHeight="1" spans="1:4">
      <c r="A3" s="5" t="s">
        <v>1119</v>
      </c>
      <c r="B3" s="5" t="s">
        <v>1120</v>
      </c>
      <c r="C3" s="5" t="s">
        <v>1121</v>
      </c>
      <c r="D3" s="5" t="s">
        <v>1122</v>
      </c>
    </row>
    <row r="4" ht="28.8" customHeight="1" spans="1:4">
      <c r="A4" s="5" t="s">
        <v>585</v>
      </c>
      <c r="B4" s="5" t="s">
        <v>1123</v>
      </c>
      <c r="C4" s="5" t="s">
        <v>1124</v>
      </c>
      <c r="D4" s="5" t="s">
        <v>1125</v>
      </c>
    </row>
    <row r="5" ht="28.8" customHeight="1" spans="1:4">
      <c r="A5" s="5" t="s">
        <v>588</v>
      </c>
      <c r="B5" s="5" t="s">
        <v>1126</v>
      </c>
      <c r="C5" s="5" t="s">
        <v>851</v>
      </c>
      <c r="D5" s="5" t="s">
        <v>1127</v>
      </c>
    </row>
    <row r="6" ht="28.8" customHeight="1" spans="1:4">
      <c r="A6" s="5" t="s">
        <v>1128</v>
      </c>
      <c r="B6" s="5" t="s">
        <v>1129</v>
      </c>
      <c r="C6" s="5" t="s">
        <v>1130</v>
      </c>
      <c r="D6" s="5" t="s">
        <v>1131</v>
      </c>
    </row>
    <row r="7" ht="28.8" customHeight="1" spans="1:4">
      <c r="A7" s="5" t="s">
        <v>23</v>
      </c>
      <c r="B7" s="5" t="s">
        <v>1132</v>
      </c>
      <c r="C7" s="5" t="s">
        <v>1133</v>
      </c>
      <c r="D7" s="5" t="s">
        <v>1134</v>
      </c>
    </row>
    <row r="8" ht="28.8" customHeight="1" spans="1:4">
      <c r="A8" s="5" t="s">
        <v>854</v>
      </c>
      <c r="B8" s="5" t="s">
        <v>1135</v>
      </c>
      <c r="C8" s="5" t="s">
        <v>1136</v>
      </c>
      <c r="D8" s="5" t="s">
        <v>1137</v>
      </c>
    </row>
    <row r="9" ht="28.8" customHeight="1" spans="1:4">
      <c r="A9" s="5" t="s">
        <v>1138</v>
      </c>
      <c r="B9" s="5" t="s">
        <v>1132</v>
      </c>
      <c r="C9" s="5" t="s">
        <v>858</v>
      </c>
      <c r="D9" s="5" t="s">
        <v>1139</v>
      </c>
    </row>
    <row r="10" ht="86.4" spans="1:4">
      <c r="A10" s="5" t="s">
        <v>1140</v>
      </c>
      <c r="B10" s="5" t="s">
        <v>1141</v>
      </c>
      <c r="C10" s="5" t="s">
        <v>1142</v>
      </c>
      <c r="D10" s="5" t="s">
        <v>1143</v>
      </c>
    </row>
    <row r="11" ht="72" spans="1:4">
      <c r="A11" s="5" t="s">
        <v>1144</v>
      </c>
      <c r="B11" s="5" t="s">
        <v>1145</v>
      </c>
      <c r="C11" s="5" t="s">
        <v>1146</v>
      </c>
      <c r="D11" s="5" t="s">
        <v>1147</v>
      </c>
    </row>
    <row r="12" ht="57.6" spans="1:4">
      <c r="A12" s="5" t="s">
        <v>1148</v>
      </c>
      <c r="B12" s="5" t="s">
        <v>1149</v>
      </c>
      <c r="C12" s="5" t="s">
        <v>1150</v>
      </c>
      <c r="D12" s="5" t="s">
        <v>1151</v>
      </c>
    </row>
  </sheetData>
  <autoFilter xmlns:etc="http://www.wps.cn/officeDocument/2017/etCustomData" ref="A1:D12" etc:filterBottomFollowUsedRange="0">
    <extLst/>
  </autoFilter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F1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5"/>
  <cols>
    <col min="1" max="1" width="25.1111111111111" customWidth="1"/>
    <col min="2" max="2" width="22.1111111111111" customWidth="1"/>
    <col min="3" max="3" width="16.8888888888889" customWidth="1"/>
    <col min="4" max="4" width="20.7777777777778" customWidth="1"/>
    <col min="5" max="5" width="14.1111111111111" customWidth="1"/>
    <col min="6" max="6" width="34" customWidth="1"/>
  </cols>
  <sheetData>
    <row r="1" ht="30" customHeight="1" spans="1:6">
      <c r="A1" s="1" t="s">
        <v>196</v>
      </c>
      <c r="B1" s="1" t="s">
        <v>1152</v>
      </c>
      <c r="C1" s="1" t="s">
        <v>1153</v>
      </c>
      <c r="D1" s="1" t="s">
        <v>1154</v>
      </c>
      <c r="E1" s="1" t="s">
        <v>1155</v>
      </c>
      <c r="F1" s="1" t="s">
        <v>1156</v>
      </c>
    </row>
    <row r="2" ht="28.8" customHeight="1" spans="1:6">
      <c r="A2" s="5" t="s">
        <v>1157</v>
      </c>
      <c r="B2" s="6">
        <v>3447500000</v>
      </c>
      <c r="C2" s="5">
        <v>0.703571428571429</v>
      </c>
      <c r="D2" s="6">
        <v>3447500000</v>
      </c>
      <c r="E2" s="5">
        <v>0.629115390949001</v>
      </c>
      <c r="F2" s="5" t="s">
        <v>1158</v>
      </c>
    </row>
    <row r="3" ht="43.2" customHeight="1" spans="1:6">
      <c r="A3" s="5" t="s">
        <v>1159</v>
      </c>
      <c r="B3" s="6">
        <v>285000000</v>
      </c>
      <c r="C3" s="5">
        <v>0.0581632653061224</v>
      </c>
      <c r="D3" s="6">
        <v>285000000</v>
      </c>
      <c r="E3" s="5">
        <v>0.0520080888819334</v>
      </c>
      <c r="F3" s="5" t="s">
        <v>1160</v>
      </c>
    </row>
    <row r="4" ht="43.2" customHeight="1" spans="1:6">
      <c r="A4" s="5" t="s">
        <v>1161</v>
      </c>
      <c r="B4" s="6">
        <v>720000000</v>
      </c>
      <c r="C4" s="5">
        <v>0.146938775510204</v>
      </c>
      <c r="D4" s="6">
        <v>720000000</v>
      </c>
      <c r="E4" s="5">
        <v>0.23721469639831</v>
      </c>
      <c r="F4" s="5" t="s">
        <v>1162</v>
      </c>
    </row>
    <row r="5" ht="28.8" customHeight="1" spans="1:6">
      <c r="A5" s="5" t="s">
        <v>1163</v>
      </c>
      <c r="B5" s="6">
        <v>230000000</v>
      </c>
      <c r="C5" s="5">
        <v>0.0469387755102041</v>
      </c>
      <c r="D5" s="6">
        <v>230000000</v>
      </c>
      <c r="E5" s="5">
        <v>0.0419714401503322</v>
      </c>
      <c r="F5" s="5" t="s">
        <v>1164</v>
      </c>
    </row>
    <row r="6" ht="43.2" customHeight="1" spans="1:6">
      <c r="A6" s="5" t="s">
        <v>1165</v>
      </c>
      <c r="B6" s="6">
        <v>107000000</v>
      </c>
      <c r="C6" s="5">
        <v>0.0218367346938776</v>
      </c>
      <c r="D6" s="6">
        <v>107000000</v>
      </c>
      <c r="E6" s="5">
        <v>0.0195258438960241</v>
      </c>
      <c r="F6" s="5" t="s">
        <v>1166</v>
      </c>
    </row>
    <row r="7" ht="28.8" customHeight="1" spans="1:6">
      <c r="A7" s="5" t="s">
        <v>1167</v>
      </c>
      <c r="B7" s="6">
        <v>38000000</v>
      </c>
      <c r="C7" s="5">
        <v>0.00775510204081633</v>
      </c>
      <c r="D7" s="6">
        <v>38000000</v>
      </c>
      <c r="E7" s="5">
        <v>0.00693441185092445</v>
      </c>
      <c r="F7" s="5" t="s">
        <v>1168</v>
      </c>
    </row>
    <row r="8" ht="28.8" customHeight="1" spans="1:6">
      <c r="A8" s="5" t="s">
        <v>1169</v>
      </c>
      <c r="B8" s="6">
        <v>72500000</v>
      </c>
      <c r="C8" s="5">
        <v>0.0147959183673469</v>
      </c>
      <c r="D8" s="6">
        <v>72500000</v>
      </c>
      <c r="E8" s="5">
        <v>0.0132301278734743</v>
      </c>
      <c r="F8" s="5" t="s">
        <v>1170</v>
      </c>
    </row>
    <row r="9" ht="28.8" customHeight="1" spans="1:6">
      <c r="A9" s="5" t="s">
        <v>551</v>
      </c>
      <c r="B9" s="6">
        <v>4900000000</v>
      </c>
      <c r="C9" s="5">
        <v>1</v>
      </c>
      <c r="D9" s="6">
        <v>4900000000</v>
      </c>
      <c r="E9" s="5">
        <v>1</v>
      </c>
      <c r="F9" s="5" t="s">
        <v>1171</v>
      </c>
    </row>
    <row r="10" ht="28.8" customHeight="1" spans="1:6">
      <c r="A10" s="5" t="s">
        <v>1172</v>
      </c>
      <c r="B10" s="6">
        <v>0</v>
      </c>
      <c r="C10" s="5">
        <v>0.118350367346939</v>
      </c>
      <c r="D10" s="5">
        <v>0</v>
      </c>
      <c r="E10" s="5">
        <v>0</v>
      </c>
      <c r="F10" s="5" t="s">
        <v>1173</v>
      </c>
    </row>
    <row r="11" ht="86.4" customHeight="1" spans="1:6">
      <c r="A11" s="5" t="s">
        <v>1174</v>
      </c>
      <c r="B11" s="5" t="s">
        <v>1175</v>
      </c>
      <c r="C11" s="7"/>
      <c r="D11" s="7"/>
      <c r="E11" s="7"/>
      <c r="F11" s="7"/>
    </row>
  </sheetData>
  <autoFilter xmlns:etc="http://www.wps.cn/officeDocument/2017/etCustomData" ref="A1:F11" etc:filterBottomFollowUsedRange="0">
    <extLst/>
  </autoFilter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G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4" outlineLevelCol="6"/>
  <cols>
    <col min="1" max="1" width="21.7777777777778" customWidth="1"/>
    <col min="2" max="2" width="26" customWidth="1"/>
    <col min="3" max="3" width="17.4444444444444" customWidth="1"/>
    <col min="4" max="4" width="18.1111111111111" customWidth="1"/>
    <col min="5" max="5" width="19.6666666666667" customWidth="1"/>
    <col min="6" max="6" width="21" customWidth="1"/>
    <col min="7" max="7" width="30.4444444444444" customWidth="1"/>
  </cols>
  <sheetData>
    <row r="1" spans="1:7">
      <c r="A1" s="1" t="s">
        <v>216</v>
      </c>
      <c r="B1" s="1" t="s">
        <v>862</v>
      </c>
      <c r="C1" s="1" t="s">
        <v>582</v>
      </c>
      <c r="D1" s="1" t="s">
        <v>585</v>
      </c>
      <c r="E1" s="1" t="s">
        <v>1176</v>
      </c>
      <c r="F1" s="1" t="s">
        <v>1177</v>
      </c>
      <c r="G1" s="1" t="s">
        <v>865</v>
      </c>
    </row>
    <row r="2" ht="43.2" customHeight="1" spans="1:7">
      <c r="A2" s="5" t="s">
        <v>1178</v>
      </c>
      <c r="B2" s="5" t="s">
        <v>1179</v>
      </c>
      <c r="C2" s="6">
        <v>285000000</v>
      </c>
      <c r="D2" s="6">
        <v>720000000</v>
      </c>
      <c r="E2" s="6">
        <v>72500000</v>
      </c>
      <c r="F2" s="6">
        <v>4900000000</v>
      </c>
      <c r="G2" s="5" t="s">
        <v>1180</v>
      </c>
    </row>
    <row r="3" ht="28.8" customHeight="1" spans="1:7">
      <c r="A3" s="5" t="s">
        <v>225</v>
      </c>
      <c r="B3" s="5" t="s">
        <v>1181</v>
      </c>
      <c r="C3" s="6">
        <v>285000000</v>
      </c>
      <c r="D3" s="6">
        <v>720000000</v>
      </c>
      <c r="E3" s="6">
        <v>72500000</v>
      </c>
      <c r="F3" s="6">
        <v>4900000000</v>
      </c>
      <c r="G3" s="5" t="s">
        <v>1182</v>
      </c>
    </row>
    <row r="4" ht="28.8" customHeight="1" spans="1:7">
      <c r="A4" s="5" t="s">
        <v>872</v>
      </c>
      <c r="B4" s="5" t="s">
        <v>1183</v>
      </c>
      <c r="C4" s="6">
        <v>285000000</v>
      </c>
      <c r="D4" s="6">
        <v>720000000</v>
      </c>
      <c r="E4" s="6">
        <v>270370840</v>
      </c>
      <c r="F4" s="6">
        <v>4900000000</v>
      </c>
      <c r="G4" s="5" t="s">
        <v>1184</v>
      </c>
    </row>
    <row r="5" ht="28.8" customHeight="1" spans="1:7">
      <c r="A5" s="5" t="s">
        <v>1185</v>
      </c>
      <c r="B5" s="5" t="s">
        <v>1186</v>
      </c>
      <c r="C5" s="6">
        <v>570000000</v>
      </c>
      <c r="D5" s="6">
        <v>720000000</v>
      </c>
      <c r="E5" s="6">
        <v>284620840</v>
      </c>
      <c r="F5" s="6">
        <v>4900000000</v>
      </c>
      <c r="G5" s="5" t="s">
        <v>1187</v>
      </c>
    </row>
  </sheetData>
  <autoFilter xmlns:etc="http://www.wps.cn/officeDocument/2017/etCustomData" ref="A1:G5" etc:filterBottomFollowUsedRange="0">
    <extLst/>
  </autoFilter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J2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26" customWidth="1"/>
    <col min="2" max="2" width="55" customWidth="1"/>
    <col min="3" max="3" width="14" customWidth="1"/>
    <col min="5" max="5" width="26" customWidth="1"/>
    <col min="6" max="6" width="24" customWidth="1"/>
    <col min="7" max="7" width="37" customWidth="1"/>
    <col min="8" max="8" width="25" customWidth="1"/>
    <col min="9" max="9" width="21" customWidth="1"/>
    <col min="10" max="10" width="55" customWidth="1"/>
  </cols>
  <sheetData>
    <row r="1" ht="30" customHeight="1" spans="1:10">
      <c r="A1" s="1" t="s">
        <v>690</v>
      </c>
      <c r="B1" s="1" t="s">
        <v>444</v>
      </c>
      <c r="C1" s="1" t="s">
        <v>689</v>
      </c>
      <c r="D1" s="1" t="s">
        <v>239</v>
      </c>
      <c r="E1" s="1" t="s">
        <v>893</v>
      </c>
      <c r="F1" s="1" t="s">
        <v>894</v>
      </c>
      <c r="G1" s="1" t="s">
        <v>895</v>
      </c>
      <c r="H1" s="1" t="s">
        <v>275</v>
      </c>
      <c r="I1" s="1" t="s">
        <v>367</v>
      </c>
      <c r="J1" s="1" t="s">
        <v>1188</v>
      </c>
    </row>
    <row r="2" ht="28.8" customHeight="1" spans="1:10">
      <c r="A2" s="5" t="s">
        <v>1189</v>
      </c>
      <c r="B2" s="5" t="s">
        <v>1190</v>
      </c>
      <c r="C2" s="5" t="s">
        <v>372</v>
      </c>
      <c r="D2" s="5">
        <v>1</v>
      </c>
      <c r="E2" s="6">
        <v>45000</v>
      </c>
      <c r="F2" s="5">
        <v>0.36</v>
      </c>
      <c r="G2" s="6">
        <v>4000</v>
      </c>
      <c r="H2" s="6">
        <v>65200</v>
      </c>
      <c r="I2" s="6">
        <v>3129600</v>
      </c>
      <c r="J2" s="5" t="s">
        <v>1191</v>
      </c>
    </row>
    <row r="3" ht="28.8" customHeight="1" spans="1:10">
      <c r="A3" s="5" t="s">
        <v>1189</v>
      </c>
      <c r="B3" s="5" t="s">
        <v>1192</v>
      </c>
      <c r="C3" s="5" t="s">
        <v>1193</v>
      </c>
      <c r="D3" s="5">
        <v>1</v>
      </c>
      <c r="E3" s="6">
        <v>32000</v>
      </c>
      <c r="F3" s="5">
        <v>0.36</v>
      </c>
      <c r="G3" s="6">
        <v>2000</v>
      </c>
      <c r="H3" s="6">
        <v>45520</v>
      </c>
      <c r="I3" s="6">
        <v>2184960</v>
      </c>
      <c r="J3" s="5" t="s">
        <v>1194</v>
      </c>
    </row>
    <row r="4" ht="28.8" customHeight="1" spans="1:10">
      <c r="A4" s="5" t="s">
        <v>1189</v>
      </c>
      <c r="B4" s="5" t="s">
        <v>1195</v>
      </c>
      <c r="C4" s="5" t="s">
        <v>396</v>
      </c>
      <c r="D4" s="5">
        <v>1</v>
      </c>
      <c r="E4" s="6">
        <v>32000</v>
      </c>
      <c r="F4" s="5">
        <v>0.36</v>
      </c>
      <c r="G4" s="6">
        <v>2000</v>
      </c>
      <c r="H4" s="6">
        <v>45520</v>
      </c>
      <c r="I4" s="6">
        <v>2184960</v>
      </c>
      <c r="J4" s="5" t="s">
        <v>1196</v>
      </c>
    </row>
    <row r="5" ht="28.8" customHeight="1" spans="1:10">
      <c r="A5" s="5" t="s">
        <v>1189</v>
      </c>
      <c r="B5" s="5" t="s">
        <v>1197</v>
      </c>
      <c r="C5" s="5" t="s">
        <v>1198</v>
      </c>
      <c r="D5" s="5">
        <v>1</v>
      </c>
      <c r="E5" s="6">
        <v>30000</v>
      </c>
      <c r="F5" s="5">
        <v>0.36</v>
      </c>
      <c r="G5" s="6">
        <v>2000</v>
      </c>
      <c r="H5" s="6">
        <v>42800</v>
      </c>
      <c r="I5" s="6">
        <v>2054400</v>
      </c>
      <c r="J5" s="5" t="s">
        <v>1199</v>
      </c>
    </row>
    <row r="6" ht="28.8" customHeight="1" spans="1:10">
      <c r="A6" s="5" t="s">
        <v>1189</v>
      </c>
      <c r="B6" s="5" t="s">
        <v>1200</v>
      </c>
      <c r="C6" s="5" t="s">
        <v>1201</v>
      </c>
      <c r="D6" s="5">
        <v>1</v>
      </c>
      <c r="E6" s="6">
        <v>32000</v>
      </c>
      <c r="F6" s="5">
        <v>0.36</v>
      </c>
      <c r="G6" s="6">
        <v>2000</v>
      </c>
      <c r="H6" s="6">
        <v>45520</v>
      </c>
      <c r="I6" s="6">
        <v>2184960</v>
      </c>
      <c r="J6" s="5" t="s">
        <v>1202</v>
      </c>
    </row>
    <row r="7" ht="28.8" customHeight="1" spans="1:10">
      <c r="A7" s="5" t="s">
        <v>1203</v>
      </c>
      <c r="B7" s="5" t="s">
        <v>1204</v>
      </c>
      <c r="C7" s="5" t="s">
        <v>1205</v>
      </c>
      <c r="D7" s="5">
        <v>1</v>
      </c>
      <c r="E7" s="6">
        <v>22000</v>
      </c>
      <c r="F7" s="5">
        <v>0.36</v>
      </c>
      <c r="G7" s="5">
        <v>0</v>
      </c>
      <c r="H7" s="6">
        <v>29920</v>
      </c>
      <c r="I7" s="6">
        <v>1436160</v>
      </c>
      <c r="J7" s="5" t="s">
        <v>1206</v>
      </c>
    </row>
    <row r="8" ht="30" customHeight="1" spans="1:10">
      <c r="A8" s="5" t="s">
        <v>1203</v>
      </c>
      <c r="B8" s="5" t="s">
        <v>1207</v>
      </c>
      <c r="C8" s="5" t="s">
        <v>1208</v>
      </c>
      <c r="D8" s="5">
        <v>1</v>
      </c>
      <c r="E8" s="6">
        <v>18000</v>
      </c>
      <c r="F8" s="5">
        <v>0.36</v>
      </c>
      <c r="G8" s="5">
        <v>0</v>
      </c>
      <c r="H8" s="6">
        <v>24480</v>
      </c>
      <c r="I8" s="6">
        <v>1175040</v>
      </c>
      <c r="J8" s="5" t="s">
        <v>1209</v>
      </c>
    </row>
    <row r="9" spans="1:10">
      <c r="A9" s="5" t="s">
        <v>1203</v>
      </c>
      <c r="B9" s="5" t="s">
        <v>325</v>
      </c>
      <c r="C9" s="5" t="s">
        <v>1210</v>
      </c>
      <c r="D9" s="5">
        <v>1</v>
      </c>
      <c r="E9" s="6">
        <v>18000</v>
      </c>
      <c r="F9" s="5">
        <v>0.36</v>
      </c>
      <c r="G9" s="5">
        <v>0</v>
      </c>
      <c r="H9" s="6">
        <v>24480</v>
      </c>
      <c r="I9" s="6">
        <v>1175040</v>
      </c>
      <c r="J9" s="5" t="s">
        <v>1211</v>
      </c>
    </row>
    <row r="10" ht="28.8" customHeight="1" spans="1:10">
      <c r="A10" s="5" t="s">
        <v>1203</v>
      </c>
      <c r="B10" s="5" t="s">
        <v>1212</v>
      </c>
      <c r="C10" s="5" t="s">
        <v>1213</v>
      </c>
      <c r="D10" s="5">
        <v>1</v>
      </c>
      <c r="E10" s="6">
        <v>22000</v>
      </c>
      <c r="F10" s="5">
        <v>0.36</v>
      </c>
      <c r="G10" s="5">
        <v>0</v>
      </c>
      <c r="H10" s="6">
        <v>29920</v>
      </c>
      <c r="I10" s="6">
        <v>1436160</v>
      </c>
      <c r="J10" s="5" t="s">
        <v>1214</v>
      </c>
    </row>
    <row r="11" ht="30" customHeight="1" spans="1:10">
      <c r="A11" s="5" t="s">
        <v>1203</v>
      </c>
      <c r="B11" s="5" t="s">
        <v>1215</v>
      </c>
      <c r="C11" s="5" t="s">
        <v>1216</v>
      </c>
      <c r="D11" s="5">
        <v>1</v>
      </c>
      <c r="E11" s="6">
        <v>25000</v>
      </c>
      <c r="F11" s="5">
        <v>0.36</v>
      </c>
      <c r="G11" s="5">
        <v>0</v>
      </c>
      <c r="H11" s="6">
        <v>24480</v>
      </c>
      <c r="I11" s="6">
        <v>1175040</v>
      </c>
      <c r="J11" s="5" t="s">
        <v>1217</v>
      </c>
    </row>
    <row r="12" spans="1:10">
      <c r="A12" s="5" t="s">
        <v>1218</v>
      </c>
      <c r="B12" s="5" t="s">
        <v>1219</v>
      </c>
      <c r="C12" s="5" t="s">
        <v>1193</v>
      </c>
      <c r="D12" s="5">
        <v>5</v>
      </c>
      <c r="E12" s="6">
        <v>16000</v>
      </c>
      <c r="F12" s="5">
        <v>0.36</v>
      </c>
      <c r="G12" s="5">
        <v>1000</v>
      </c>
      <c r="H12" s="6">
        <v>113800</v>
      </c>
      <c r="I12" s="6">
        <v>5462400</v>
      </c>
      <c r="J12" s="5" t="s">
        <v>1220</v>
      </c>
    </row>
    <row r="13" spans="1:10">
      <c r="A13" s="5" t="s">
        <v>1221</v>
      </c>
      <c r="B13" s="5" t="s">
        <v>1222</v>
      </c>
      <c r="C13" s="5" t="s">
        <v>1193</v>
      </c>
      <c r="D13" s="5">
        <v>27</v>
      </c>
      <c r="E13" s="6">
        <v>12000</v>
      </c>
      <c r="F13" s="5">
        <v>0.36</v>
      </c>
      <c r="G13" s="5">
        <v>500</v>
      </c>
      <c r="H13" s="6">
        <v>454140</v>
      </c>
      <c r="I13" s="6">
        <v>21798720</v>
      </c>
      <c r="J13" s="5" t="s">
        <v>1223</v>
      </c>
    </row>
    <row r="14" spans="1:10">
      <c r="A14" s="5" t="s">
        <v>1224</v>
      </c>
      <c r="B14" s="5" t="s">
        <v>1225</v>
      </c>
      <c r="C14" s="5" t="s">
        <v>1226</v>
      </c>
      <c r="D14" s="5">
        <v>5</v>
      </c>
      <c r="E14" s="6">
        <v>18000</v>
      </c>
      <c r="F14" s="5">
        <v>0.36</v>
      </c>
      <c r="G14" s="5">
        <v>1000</v>
      </c>
      <c r="H14" s="6">
        <v>127400</v>
      </c>
      <c r="I14" s="6">
        <v>6115200</v>
      </c>
      <c r="J14" s="5" t="s">
        <v>1227</v>
      </c>
    </row>
    <row r="15" spans="1:10">
      <c r="A15" s="5" t="s">
        <v>1224</v>
      </c>
      <c r="B15" s="5" t="s">
        <v>1228</v>
      </c>
      <c r="C15" s="5" t="s">
        <v>460</v>
      </c>
      <c r="D15" s="5">
        <v>30</v>
      </c>
      <c r="E15" s="6">
        <v>9000</v>
      </c>
      <c r="F15" s="5">
        <v>0.36</v>
      </c>
      <c r="G15" s="5">
        <v>500</v>
      </c>
      <c r="H15" s="6">
        <v>382200</v>
      </c>
      <c r="I15" s="6">
        <v>18345600</v>
      </c>
      <c r="J15" s="5" t="s">
        <v>1229</v>
      </c>
    </row>
    <row r="16" spans="1:10">
      <c r="A16" s="5" t="s">
        <v>1230</v>
      </c>
      <c r="B16" s="5" t="s">
        <v>1231</v>
      </c>
      <c r="C16" s="5" t="s">
        <v>406</v>
      </c>
      <c r="D16" s="5">
        <v>5</v>
      </c>
      <c r="E16" s="6">
        <v>14000</v>
      </c>
      <c r="F16" s="5">
        <v>0.36</v>
      </c>
      <c r="G16" s="5">
        <v>500</v>
      </c>
      <c r="H16" s="6">
        <v>97700</v>
      </c>
      <c r="I16" s="6">
        <v>4689600</v>
      </c>
      <c r="J16" s="5" t="s">
        <v>1232</v>
      </c>
    </row>
    <row r="17" spans="1:10">
      <c r="A17" s="5" t="s">
        <v>1233</v>
      </c>
      <c r="B17" s="5" t="s">
        <v>1234</v>
      </c>
      <c r="C17" s="5" t="s">
        <v>1235</v>
      </c>
      <c r="D17" s="5">
        <v>8</v>
      </c>
      <c r="E17" s="6">
        <v>8500</v>
      </c>
      <c r="F17" s="5">
        <v>0.36</v>
      </c>
      <c r="G17" s="5">
        <v>0</v>
      </c>
      <c r="H17" s="6">
        <v>92480</v>
      </c>
      <c r="I17" s="6">
        <v>4439040</v>
      </c>
      <c r="J17" s="5" t="s">
        <v>1236</v>
      </c>
    </row>
    <row r="18" spans="1:10">
      <c r="A18" s="5" t="s">
        <v>1233</v>
      </c>
      <c r="B18" s="5" t="s">
        <v>1237</v>
      </c>
      <c r="C18" s="5" t="s">
        <v>452</v>
      </c>
      <c r="D18" s="5">
        <v>4</v>
      </c>
      <c r="E18" s="6">
        <v>8000</v>
      </c>
      <c r="F18" s="5">
        <v>0.36</v>
      </c>
      <c r="G18" s="5">
        <v>0</v>
      </c>
      <c r="H18" s="6">
        <v>43520</v>
      </c>
      <c r="I18" s="6">
        <v>2088960</v>
      </c>
      <c r="J18" s="5" t="s">
        <v>1238</v>
      </c>
    </row>
    <row r="19" spans="1:10">
      <c r="A19" s="5" t="s">
        <v>1233</v>
      </c>
      <c r="B19" s="5" t="s">
        <v>1239</v>
      </c>
      <c r="C19" s="5" t="s">
        <v>464</v>
      </c>
      <c r="D19" s="5">
        <v>4</v>
      </c>
      <c r="E19" s="6">
        <v>8000</v>
      </c>
      <c r="F19" s="5">
        <v>0.36</v>
      </c>
      <c r="G19" s="5">
        <v>0</v>
      </c>
      <c r="H19" s="6">
        <v>43520</v>
      </c>
      <c r="I19" s="6">
        <v>2088960</v>
      </c>
      <c r="J19" s="5" t="s">
        <v>1240</v>
      </c>
    </row>
    <row r="20" spans="1:10">
      <c r="A20" s="5" t="s">
        <v>1233</v>
      </c>
      <c r="B20" s="5" t="s">
        <v>1241</v>
      </c>
      <c r="C20" s="5" t="s">
        <v>450</v>
      </c>
      <c r="D20" s="5">
        <v>8</v>
      </c>
      <c r="E20" s="6">
        <v>4500</v>
      </c>
      <c r="F20" s="5">
        <v>0.36</v>
      </c>
      <c r="G20" s="5">
        <v>0</v>
      </c>
      <c r="H20" s="6">
        <v>48960</v>
      </c>
      <c r="I20" s="6">
        <v>2350080</v>
      </c>
      <c r="J20" s="5" t="s">
        <v>1242</v>
      </c>
    </row>
    <row r="21" ht="30" customHeight="1" spans="1:10">
      <c r="A21" s="5" t="s">
        <v>1243</v>
      </c>
      <c r="B21" s="5" t="s">
        <v>1244</v>
      </c>
      <c r="C21" s="5" t="s">
        <v>458</v>
      </c>
      <c r="D21" s="5">
        <v>3</v>
      </c>
      <c r="E21" s="6">
        <v>7000</v>
      </c>
      <c r="F21" s="5">
        <v>0.36</v>
      </c>
      <c r="G21" s="5">
        <v>0</v>
      </c>
      <c r="H21" s="6">
        <v>28560</v>
      </c>
      <c r="I21" s="6">
        <v>1370880</v>
      </c>
      <c r="J21" s="5" t="s">
        <v>1245</v>
      </c>
    </row>
    <row r="22" spans="1:10">
      <c r="A22" s="5" t="s">
        <v>187</v>
      </c>
      <c r="B22" s="5" t="s">
        <v>1246</v>
      </c>
      <c r="C22" s="5" t="s">
        <v>1247</v>
      </c>
      <c r="D22" s="5">
        <v>4</v>
      </c>
      <c r="E22" s="6">
        <v>9000</v>
      </c>
      <c r="F22" s="5">
        <v>0.36</v>
      </c>
      <c r="G22" s="5">
        <v>0</v>
      </c>
      <c r="H22" s="6">
        <v>48960</v>
      </c>
      <c r="I22" s="6">
        <v>2350080</v>
      </c>
      <c r="J22" s="5" t="s">
        <v>1248</v>
      </c>
    </row>
    <row r="23" ht="30" customHeight="1" spans="1:10">
      <c r="A23" s="5" t="s">
        <v>187</v>
      </c>
      <c r="B23" s="5" t="s">
        <v>1249</v>
      </c>
      <c r="C23" s="5" t="s">
        <v>446</v>
      </c>
      <c r="D23" s="5">
        <v>4</v>
      </c>
      <c r="E23" s="6">
        <v>5500</v>
      </c>
      <c r="F23" s="5">
        <v>0.36</v>
      </c>
      <c r="G23" s="5">
        <v>0</v>
      </c>
      <c r="H23" s="6">
        <v>29920</v>
      </c>
      <c r="I23" s="6">
        <v>1436160</v>
      </c>
      <c r="J23" s="5" t="s">
        <v>1250</v>
      </c>
    </row>
    <row r="24" spans="1:10">
      <c r="A24" s="5" t="s">
        <v>1251</v>
      </c>
      <c r="B24" s="5" t="s">
        <v>1252</v>
      </c>
      <c r="C24" s="5" t="s">
        <v>472</v>
      </c>
      <c r="D24" s="5">
        <v>3</v>
      </c>
      <c r="E24" s="6">
        <v>7500</v>
      </c>
      <c r="F24" s="5">
        <v>0.36</v>
      </c>
      <c r="G24" s="5">
        <v>0</v>
      </c>
      <c r="H24" s="6">
        <v>30600</v>
      </c>
      <c r="I24" s="6">
        <v>1468800</v>
      </c>
      <c r="J24" s="5" t="s">
        <v>1253</v>
      </c>
    </row>
    <row r="25" ht="28.8" customHeight="1" spans="1:10">
      <c r="A25" s="5" t="s">
        <v>1074</v>
      </c>
      <c r="B25" s="5" t="s">
        <v>1254</v>
      </c>
      <c r="C25" s="5" t="s">
        <v>1067</v>
      </c>
      <c r="D25" s="5" t="s">
        <v>215</v>
      </c>
      <c r="E25" s="5" t="s">
        <v>215</v>
      </c>
      <c r="F25" s="5" t="s">
        <v>215</v>
      </c>
      <c r="G25" s="5" t="s">
        <v>215</v>
      </c>
      <c r="H25" s="5" t="s">
        <v>215</v>
      </c>
      <c r="I25" s="6">
        <v>14859200</v>
      </c>
      <c r="J25" s="5" t="s">
        <v>1255</v>
      </c>
    </row>
    <row r="26" spans="1:10">
      <c r="A26" s="5" t="s">
        <v>551</v>
      </c>
      <c r="B26" s="5" t="s">
        <v>215</v>
      </c>
      <c r="C26" s="5" t="s">
        <v>215</v>
      </c>
      <c r="D26" s="5">
        <v>120</v>
      </c>
      <c r="E26" s="5" t="s">
        <v>215</v>
      </c>
      <c r="F26" s="5" t="s">
        <v>215</v>
      </c>
      <c r="G26" s="5" t="s">
        <v>215</v>
      </c>
      <c r="H26" s="6">
        <v>1919600</v>
      </c>
      <c r="I26" s="6">
        <v>107000000</v>
      </c>
      <c r="J26" s="5" t="s">
        <v>1256</v>
      </c>
    </row>
  </sheetData>
  <autoFilter xmlns:etc="http://www.wps.cn/officeDocument/2017/etCustomData" ref="A1:J26" etc:filterBottomFollowUsedRange="0">
    <extLst/>
  </autoFilter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D6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5" outlineLevelCol="3"/>
  <cols>
    <col min="1" max="1" width="55" customWidth="1"/>
    <col min="2" max="2" width="15" customWidth="1"/>
    <col min="3" max="3" width="55" customWidth="1"/>
  </cols>
  <sheetData>
    <row r="1" ht="30" customHeight="1" spans="1:4">
      <c r="A1" s="1" t="s">
        <v>1257</v>
      </c>
      <c r="B1" s="1" t="s">
        <v>1258</v>
      </c>
      <c r="C1" s="1" t="s">
        <v>1259</v>
      </c>
      <c r="D1" s="1" t="s">
        <v>1260</v>
      </c>
    </row>
    <row r="2" ht="28.8" customHeight="1" spans="1:4">
      <c r="A2" s="5" t="s">
        <v>1261</v>
      </c>
      <c r="B2" s="5" t="s">
        <v>1262</v>
      </c>
      <c r="C2" s="5" t="s">
        <v>1263</v>
      </c>
      <c r="D2" s="5" t="s">
        <v>1264</v>
      </c>
    </row>
    <row r="3" ht="28.8" customHeight="1" spans="1:4">
      <c r="A3" s="5" t="s">
        <v>1265</v>
      </c>
      <c r="B3" s="5" t="s">
        <v>1266</v>
      </c>
      <c r="C3" s="5" t="s">
        <v>1267</v>
      </c>
      <c r="D3" s="5" t="s">
        <v>1268</v>
      </c>
    </row>
    <row r="4" ht="28.8" customHeight="1" spans="1:4">
      <c r="A4" s="5" t="s">
        <v>1269</v>
      </c>
      <c r="B4" s="5" t="s">
        <v>1266</v>
      </c>
      <c r="C4" s="5" t="s">
        <v>1270</v>
      </c>
      <c r="D4" s="5" t="s">
        <v>1271</v>
      </c>
    </row>
    <row r="5" ht="28.8" customHeight="1" spans="1:4">
      <c r="A5" s="5" t="s">
        <v>1272</v>
      </c>
      <c r="B5" s="5" t="s">
        <v>1273</v>
      </c>
      <c r="C5" s="5" t="s">
        <v>1274</v>
      </c>
      <c r="D5" s="5" t="s">
        <v>1275</v>
      </c>
    </row>
    <row r="6" ht="28.8" customHeight="1" spans="1:4">
      <c r="A6" s="5" t="s">
        <v>1276</v>
      </c>
      <c r="B6" s="5" t="s">
        <v>1273</v>
      </c>
      <c r="C6" s="5" t="s">
        <v>1277</v>
      </c>
      <c r="D6" s="5" t="s">
        <v>1278</v>
      </c>
    </row>
  </sheetData>
  <autoFilter xmlns:etc="http://www.wps.cn/officeDocument/2017/etCustomData" ref="A1:D6" etc:filterBottomFollowUsedRange="0">
    <extLst/>
  </autoFilter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D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7" outlineLevelCol="3"/>
  <cols>
    <col min="1" max="1" width="32.6666666666667" customWidth="1"/>
    <col min="2" max="2" width="23.7777777777778" customWidth="1"/>
    <col min="3" max="3" width="22" customWidth="1"/>
    <col min="4" max="4" width="19.3333333333333" customWidth="1"/>
  </cols>
  <sheetData>
    <row r="1" spans="1:4">
      <c r="A1" s="1" t="s">
        <v>196</v>
      </c>
      <c r="B1" s="1" t="s">
        <v>355</v>
      </c>
      <c r="C1" s="1" t="s">
        <v>1279</v>
      </c>
      <c r="D1" s="1" t="s">
        <v>36</v>
      </c>
    </row>
    <row r="2" ht="28.8" customHeight="1" spans="1:4">
      <c r="A2" s="5" t="s">
        <v>200</v>
      </c>
      <c r="B2" s="6">
        <v>3732500000</v>
      </c>
      <c r="C2" s="5">
        <v>0.761734693877551</v>
      </c>
      <c r="D2" s="5" t="s">
        <v>1280</v>
      </c>
    </row>
    <row r="3" ht="28.8" customHeight="1" spans="1:4">
      <c r="A3" s="5" t="s">
        <v>815</v>
      </c>
      <c r="B3" s="6">
        <v>720000000</v>
      </c>
      <c r="C3" s="5">
        <v>0.146938775510204</v>
      </c>
      <c r="D3" s="5" t="s">
        <v>1280</v>
      </c>
    </row>
    <row r="4" ht="30" customHeight="1" spans="1:4">
      <c r="A4" s="5" t="s">
        <v>204</v>
      </c>
      <c r="B4" s="6">
        <v>320000000</v>
      </c>
      <c r="C4" s="5">
        <v>0.0653061224489796</v>
      </c>
      <c r="D4" s="5" t="s">
        <v>1280</v>
      </c>
    </row>
    <row r="5" ht="30" customHeight="1" spans="1:4">
      <c r="A5" s="5" t="s">
        <v>1281</v>
      </c>
      <c r="B5" s="6">
        <v>107000000</v>
      </c>
      <c r="C5" s="5">
        <v>0.0218367346938775</v>
      </c>
      <c r="D5" s="5" t="s">
        <v>1280</v>
      </c>
    </row>
    <row r="6" ht="30" customHeight="1" spans="1:4">
      <c r="A6" s="5" t="s">
        <v>1282</v>
      </c>
      <c r="B6" s="6">
        <v>38000000</v>
      </c>
      <c r="C6" s="5">
        <v>0.00775510204081633</v>
      </c>
      <c r="D6" s="5" t="s">
        <v>1280</v>
      </c>
    </row>
    <row r="7" ht="30" customHeight="1" spans="1:4">
      <c r="A7" s="5" t="s">
        <v>210</v>
      </c>
      <c r="B7" s="6">
        <v>-17500000</v>
      </c>
      <c r="C7" s="5">
        <v>-0.00357142857142857</v>
      </c>
      <c r="D7" s="5" t="s">
        <v>1280</v>
      </c>
    </row>
    <row r="8" ht="30" customHeight="1" spans="1:4">
      <c r="A8" s="5" t="s">
        <v>1283</v>
      </c>
      <c r="B8" s="6">
        <v>4900000000</v>
      </c>
      <c r="C8" s="5">
        <v>1</v>
      </c>
      <c r="D8" s="5" t="s">
        <v>1284</v>
      </c>
    </row>
  </sheetData>
  <autoFilter xmlns:etc="http://www.wps.cn/officeDocument/2017/etCustomData" ref="A1:D8" etc:filterBottomFollowUsedRange="0">
    <extLst/>
  </autoFilter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E24"/>
  <sheetViews>
    <sheetView workbookViewId="0">
      <pane ySplit="1" topLeftCell="A2" activePane="bottomLeft" state="frozen"/>
      <selection/>
      <selection pane="bottomLeft" activeCell="G8" sqref="G8"/>
    </sheetView>
  </sheetViews>
  <sheetFormatPr defaultColWidth="9" defaultRowHeight="14.4" outlineLevelCol="4"/>
  <cols>
    <col min="1" max="1" width="33.7777777777778" customWidth="1"/>
    <col min="2" max="2" width="21.1111111111111" customWidth="1"/>
    <col min="3" max="3" width="16.8888888888889" customWidth="1"/>
    <col min="4" max="4" width="9.55555555555556" customWidth="1"/>
    <col min="5" max="5" width="20.5555555555556" customWidth="1"/>
  </cols>
  <sheetData>
    <row r="1" spans="1:5">
      <c r="A1" s="1" t="s">
        <v>196</v>
      </c>
      <c r="B1" s="1" t="s">
        <v>239</v>
      </c>
      <c r="C1" s="1" t="s">
        <v>1083</v>
      </c>
      <c r="D1" s="1" t="s">
        <v>1084</v>
      </c>
      <c r="E1" s="1" t="s">
        <v>243</v>
      </c>
    </row>
    <row r="2" ht="30" customHeight="1" spans="1:5">
      <c r="A2" s="5" t="s">
        <v>325</v>
      </c>
      <c r="B2" s="4">
        <v>6</v>
      </c>
      <c r="C2" s="6">
        <v>24480</v>
      </c>
      <c r="D2" s="5">
        <v>48</v>
      </c>
      <c r="E2" s="6">
        <v>7050240</v>
      </c>
    </row>
    <row r="3" spans="1:5">
      <c r="A3" s="5" t="s">
        <v>1085</v>
      </c>
      <c r="B3" s="4">
        <v>5</v>
      </c>
      <c r="C3" s="6">
        <v>21760</v>
      </c>
      <c r="D3" s="5">
        <v>48</v>
      </c>
      <c r="E3" s="6">
        <v>5222400</v>
      </c>
    </row>
    <row r="4" spans="1:5">
      <c r="A4" s="5" t="s">
        <v>1086</v>
      </c>
      <c r="B4" s="4">
        <v>28</v>
      </c>
      <c r="C4" s="6">
        <v>16320</v>
      </c>
      <c r="D4" s="5">
        <v>48</v>
      </c>
      <c r="E4" s="6">
        <v>21934080</v>
      </c>
    </row>
    <row r="5" spans="1:5">
      <c r="A5" s="5" t="s">
        <v>1087</v>
      </c>
      <c r="B5" s="4">
        <v>28</v>
      </c>
      <c r="C5" s="6">
        <v>8160</v>
      </c>
      <c r="D5" s="5">
        <v>48</v>
      </c>
      <c r="E5" s="6">
        <v>10967040</v>
      </c>
    </row>
    <row r="6" spans="1:5">
      <c r="A6" s="5" t="s">
        <v>1088</v>
      </c>
      <c r="B6" s="4">
        <v>6</v>
      </c>
      <c r="C6" s="6">
        <v>20400</v>
      </c>
      <c r="D6" s="5">
        <v>48</v>
      </c>
      <c r="E6" s="6">
        <v>5875200</v>
      </c>
    </row>
    <row r="7" ht="30" customHeight="1" spans="1:5">
      <c r="A7" s="5" t="s">
        <v>1089</v>
      </c>
      <c r="B7" s="4">
        <v>120</v>
      </c>
      <c r="C7" s="6">
        <v>13600</v>
      </c>
      <c r="D7" s="5">
        <v>48</v>
      </c>
      <c r="E7" s="6">
        <v>78336000</v>
      </c>
    </row>
    <row r="8" ht="30" customHeight="1" spans="1:5">
      <c r="A8" s="5" t="s">
        <v>1090</v>
      </c>
      <c r="B8" s="7" t="s">
        <v>215</v>
      </c>
      <c r="C8" s="7" t="s">
        <v>215</v>
      </c>
      <c r="D8" s="7" t="s">
        <v>215</v>
      </c>
      <c r="E8" s="6">
        <v>2057280</v>
      </c>
    </row>
    <row r="9" spans="1:5">
      <c r="A9" s="5" t="s">
        <v>1091</v>
      </c>
      <c r="B9" s="7" t="s">
        <v>215</v>
      </c>
      <c r="C9" s="7" t="s">
        <v>215</v>
      </c>
      <c r="D9" s="7" t="s">
        <v>215</v>
      </c>
      <c r="E9" s="6">
        <v>131442240</v>
      </c>
    </row>
    <row r="10" ht="30" customHeight="1" spans="1:5">
      <c r="A10" s="5" t="s">
        <v>333</v>
      </c>
      <c r="B10" s="5" t="s">
        <v>334</v>
      </c>
      <c r="C10" s="7" t="s">
        <v>215</v>
      </c>
      <c r="D10" s="7" t="s">
        <v>215</v>
      </c>
      <c r="E10" s="6">
        <v>15000000</v>
      </c>
    </row>
    <row r="11" spans="1:5">
      <c r="A11" s="5" t="s">
        <v>335</v>
      </c>
      <c r="B11" s="5" t="s">
        <v>336</v>
      </c>
      <c r="C11" s="7" t="s">
        <v>215</v>
      </c>
      <c r="D11" s="7" t="s">
        <v>215</v>
      </c>
      <c r="E11" s="6">
        <v>5600000</v>
      </c>
    </row>
    <row r="12" spans="1:5">
      <c r="A12" s="5" t="s">
        <v>337</v>
      </c>
      <c r="B12" s="5" t="s">
        <v>338</v>
      </c>
      <c r="C12" s="7" t="s">
        <v>215</v>
      </c>
      <c r="D12" s="7" t="s">
        <v>215</v>
      </c>
      <c r="E12" s="6">
        <v>6400000</v>
      </c>
    </row>
    <row r="13" spans="1:5">
      <c r="A13" s="5" t="s">
        <v>339</v>
      </c>
      <c r="B13" s="5" t="s">
        <v>340</v>
      </c>
      <c r="C13" s="7" t="s">
        <v>215</v>
      </c>
      <c r="D13" s="7" t="s">
        <v>215</v>
      </c>
      <c r="E13" s="6">
        <v>6000000</v>
      </c>
    </row>
    <row r="14" spans="1:5">
      <c r="A14" s="5" t="s">
        <v>341</v>
      </c>
      <c r="B14" s="5" t="s">
        <v>342</v>
      </c>
      <c r="C14" s="7" t="s">
        <v>215</v>
      </c>
      <c r="D14" s="7" t="s">
        <v>215</v>
      </c>
      <c r="E14" s="6">
        <v>5400000</v>
      </c>
    </row>
    <row r="15" spans="1:5">
      <c r="A15" s="5" t="s">
        <v>343</v>
      </c>
      <c r="B15" s="5" t="s">
        <v>344</v>
      </c>
      <c r="C15" s="7" t="s">
        <v>215</v>
      </c>
      <c r="D15" s="7" t="s">
        <v>215</v>
      </c>
      <c r="E15" s="6">
        <v>6600000</v>
      </c>
    </row>
    <row r="16" spans="1:5">
      <c r="A16" s="5" t="s">
        <v>1092</v>
      </c>
      <c r="B16" s="7" t="s">
        <v>215</v>
      </c>
      <c r="C16" s="7" t="s">
        <v>215</v>
      </c>
      <c r="D16" s="7" t="s">
        <v>215</v>
      </c>
      <c r="E16" s="6">
        <v>45000000</v>
      </c>
    </row>
    <row r="17" ht="30" customHeight="1" spans="1:5">
      <c r="A17" s="5" t="s">
        <v>346</v>
      </c>
      <c r="B17" s="7" t="s">
        <v>215</v>
      </c>
      <c r="C17" s="7" t="s">
        <v>215</v>
      </c>
      <c r="D17" s="7" t="s">
        <v>215</v>
      </c>
      <c r="E17" s="6">
        <v>28000000</v>
      </c>
    </row>
    <row r="18" spans="1:5">
      <c r="A18" s="5" t="s">
        <v>347</v>
      </c>
      <c r="B18" s="7" t="s">
        <v>215</v>
      </c>
      <c r="C18" s="7" t="s">
        <v>215</v>
      </c>
      <c r="D18" s="7" t="s">
        <v>215</v>
      </c>
      <c r="E18" s="6">
        <v>15000000</v>
      </c>
    </row>
    <row r="19" ht="30" customHeight="1" spans="1:5">
      <c r="A19" s="5" t="s">
        <v>348</v>
      </c>
      <c r="B19" s="7" t="s">
        <v>215</v>
      </c>
      <c r="C19" s="7" t="s">
        <v>215</v>
      </c>
      <c r="D19" s="7" t="s">
        <v>215</v>
      </c>
      <c r="E19" s="6">
        <v>38000000</v>
      </c>
    </row>
    <row r="20" ht="30" customHeight="1" spans="1:5">
      <c r="A20" s="5" t="s">
        <v>349</v>
      </c>
      <c r="B20" s="7" t="s">
        <v>215</v>
      </c>
      <c r="C20" s="7" t="s">
        <v>215</v>
      </c>
      <c r="D20" s="7" t="s">
        <v>215</v>
      </c>
      <c r="E20" s="6">
        <v>22000000</v>
      </c>
    </row>
    <row r="21" ht="30" customHeight="1" spans="1:5">
      <c r="A21" s="5" t="s">
        <v>350</v>
      </c>
      <c r="B21" s="7" t="s">
        <v>215</v>
      </c>
      <c r="C21" s="7" t="s">
        <v>215</v>
      </c>
      <c r="D21" s="7" t="s">
        <v>215</v>
      </c>
      <c r="E21" s="6">
        <v>12000000</v>
      </c>
    </row>
    <row r="22" ht="30" customHeight="1" spans="1:5">
      <c r="A22" s="5" t="s">
        <v>351</v>
      </c>
      <c r="B22" s="7" t="s">
        <v>215</v>
      </c>
      <c r="C22" s="7" t="s">
        <v>215</v>
      </c>
      <c r="D22" s="7" t="s">
        <v>215</v>
      </c>
      <c r="E22" s="6">
        <v>8000000</v>
      </c>
    </row>
    <row r="23" spans="1:5">
      <c r="A23" s="5" t="s">
        <v>352</v>
      </c>
      <c r="B23" s="7" t="s">
        <v>215</v>
      </c>
      <c r="C23" s="7" t="s">
        <v>215</v>
      </c>
      <c r="D23" s="7" t="s">
        <v>215</v>
      </c>
      <c r="E23" s="6">
        <v>20557760</v>
      </c>
    </row>
    <row r="24" spans="1:5">
      <c r="A24" s="5" t="s">
        <v>1093</v>
      </c>
      <c r="B24" s="7" t="s">
        <v>215</v>
      </c>
      <c r="C24" s="7" t="s">
        <v>215</v>
      </c>
      <c r="D24" s="7" t="s">
        <v>215</v>
      </c>
      <c r="E24" s="6">
        <v>320000000</v>
      </c>
    </row>
  </sheetData>
  <autoFilter xmlns:etc="http://www.wps.cn/officeDocument/2017/etCustomData" ref="A1:E24" etc:filterBottomFollowUsedRange="0">
    <extLst/>
  </autoFilter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D8"/>
  <sheetViews>
    <sheetView workbookViewId="0">
      <pane ySplit="1" topLeftCell="A2" activePane="bottomLeft" state="frozen"/>
      <selection/>
      <selection pane="bottomLeft" activeCell="E5" sqref="E5"/>
    </sheetView>
  </sheetViews>
  <sheetFormatPr defaultColWidth="9" defaultRowHeight="14.4" outlineLevelRow="7" outlineLevelCol="3"/>
  <cols>
    <col min="1" max="1" width="16.7777777777778" customWidth="1"/>
    <col min="2" max="2" width="13" customWidth="1"/>
    <col min="3" max="3" width="14.1111111111111" customWidth="1"/>
    <col min="4" max="4" width="21" customWidth="1"/>
  </cols>
  <sheetData>
    <row r="1" ht="60" customHeight="1" spans="1:4">
      <c r="A1" s="1" t="s">
        <v>279</v>
      </c>
      <c r="B1" s="1" t="s">
        <v>1285</v>
      </c>
      <c r="C1" s="1" t="s">
        <v>1286</v>
      </c>
      <c r="D1" s="1" t="s">
        <v>1287</v>
      </c>
    </row>
    <row r="2" spans="1:4">
      <c r="A2" s="4">
        <v>1</v>
      </c>
      <c r="B2" s="5">
        <v>56</v>
      </c>
      <c r="C2" s="6">
        <v>12750</v>
      </c>
      <c r="D2" s="6">
        <v>8568000</v>
      </c>
    </row>
    <row r="3" spans="1:4">
      <c r="A3" s="4">
        <v>2</v>
      </c>
      <c r="B3" s="5">
        <v>500</v>
      </c>
      <c r="C3" s="6">
        <v>12750</v>
      </c>
      <c r="D3" s="6">
        <v>76500000</v>
      </c>
    </row>
    <row r="4" spans="1:4">
      <c r="A4" s="4">
        <v>3</v>
      </c>
      <c r="B4" s="6">
        <v>1200</v>
      </c>
      <c r="C4" s="6">
        <v>12750</v>
      </c>
      <c r="D4" s="6">
        <v>183600000</v>
      </c>
    </row>
    <row r="5" spans="1:4">
      <c r="A5" s="4">
        <v>4</v>
      </c>
      <c r="B5" s="6">
        <v>2000</v>
      </c>
      <c r="C5" s="6">
        <v>12750</v>
      </c>
      <c r="D5" s="6">
        <v>306000000</v>
      </c>
    </row>
    <row r="6" ht="30" customHeight="1" spans="1:4">
      <c r="A6" s="5" t="s">
        <v>1288</v>
      </c>
      <c r="B6" s="5" t="s">
        <v>215</v>
      </c>
      <c r="C6" s="5" t="s">
        <v>215</v>
      </c>
      <c r="D6" s="6">
        <v>574668000</v>
      </c>
    </row>
    <row r="7" ht="30" customHeight="1" spans="1:4">
      <c r="A7" s="5" t="s">
        <v>1289</v>
      </c>
      <c r="B7" s="5" t="s">
        <v>215</v>
      </c>
      <c r="C7" s="5" t="s">
        <v>215</v>
      </c>
      <c r="D7" s="6">
        <v>101332000</v>
      </c>
    </row>
    <row r="8" ht="45" customHeight="1" spans="1:4">
      <c r="A8" s="5" t="s">
        <v>1290</v>
      </c>
      <c r="B8" s="5" t="s">
        <v>215</v>
      </c>
      <c r="C8" s="5" t="s">
        <v>215</v>
      </c>
      <c r="D8" s="6">
        <v>676000000</v>
      </c>
    </row>
  </sheetData>
  <autoFilter xmlns:etc="http://www.wps.cn/officeDocument/2017/etCustomData" ref="A1:D8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E9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4"/>
  <cols>
    <col min="1" max="1" width="21" customWidth="1"/>
    <col min="2" max="2" width="70" customWidth="1"/>
    <col min="3" max="3" width="62" customWidth="1"/>
    <col min="4" max="4" width="70" customWidth="1"/>
    <col min="5" max="5" width="43" customWidth="1"/>
  </cols>
  <sheetData>
    <row r="1" spans="1:5">
      <c r="A1" s="14" t="s">
        <v>154</v>
      </c>
      <c r="B1" s="14" t="s">
        <v>155</v>
      </c>
      <c r="C1" s="14" t="s">
        <v>156</v>
      </c>
      <c r="D1" s="14" t="s">
        <v>157</v>
      </c>
      <c r="E1" s="14" t="s">
        <v>158</v>
      </c>
    </row>
    <row r="2" ht="28.8" customHeight="1" spans="1:5">
      <c r="A2" s="5" t="s">
        <v>23</v>
      </c>
      <c r="B2" s="5" t="s">
        <v>159</v>
      </c>
      <c r="C2" s="5" t="s">
        <v>160</v>
      </c>
      <c r="D2" s="5" t="s">
        <v>161</v>
      </c>
      <c r="E2" s="5" t="s">
        <v>162</v>
      </c>
    </row>
    <row r="3" ht="28.8" customHeight="1" spans="1:5">
      <c r="A3" s="5" t="s">
        <v>163</v>
      </c>
      <c r="B3" s="5" t="s">
        <v>164</v>
      </c>
      <c r="C3" s="5" t="s">
        <v>165</v>
      </c>
      <c r="D3" s="5" t="s">
        <v>166</v>
      </c>
      <c r="E3" s="5" t="s">
        <v>167</v>
      </c>
    </row>
    <row r="4" spans="1:5">
      <c r="A4" s="5" t="s">
        <v>25</v>
      </c>
      <c r="B4" s="5" t="s">
        <v>168</v>
      </c>
      <c r="C4" s="5" t="s">
        <v>169</v>
      </c>
      <c r="D4" s="5" t="s">
        <v>170</v>
      </c>
      <c r="E4" s="5" t="s">
        <v>171</v>
      </c>
    </row>
    <row r="5" spans="1:5">
      <c r="A5" s="5" t="s">
        <v>172</v>
      </c>
      <c r="B5" s="5" t="s">
        <v>173</v>
      </c>
      <c r="C5" s="5" t="s">
        <v>174</v>
      </c>
      <c r="D5" s="5" t="s">
        <v>175</v>
      </c>
      <c r="E5" s="5" t="s">
        <v>176</v>
      </c>
    </row>
    <row r="6" spans="1:5">
      <c r="A6" s="5" t="s">
        <v>177</v>
      </c>
      <c r="B6" s="5" t="s">
        <v>178</v>
      </c>
      <c r="C6" s="5" t="s">
        <v>179</v>
      </c>
      <c r="D6" s="5" t="s">
        <v>180</v>
      </c>
      <c r="E6" s="5" t="s">
        <v>181</v>
      </c>
    </row>
    <row r="7" spans="1:5">
      <c r="A7" s="5" t="s">
        <v>182</v>
      </c>
      <c r="B7" s="5" t="s">
        <v>183</v>
      </c>
      <c r="C7" s="5" t="s">
        <v>184</v>
      </c>
      <c r="D7" s="5" t="s">
        <v>185</v>
      </c>
      <c r="E7" s="5" t="s">
        <v>186</v>
      </c>
    </row>
    <row r="8" spans="1:5">
      <c r="A8" s="5" t="s">
        <v>187</v>
      </c>
      <c r="B8" s="5" t="s">
        <v>188</v>
      </c>
      <c r="C8" s="5" t="s">
        <v>189</v>
      </c>
      <c r="D8" s="5" t="s">
        <v>190</v>
      </c>
      <c r="E8" s="5" t="s">
        <v>171</v>
      </c>
    </row>
    <row r="9" spans="1:5">
      <c r="A9" s="5" t="s">
        <v>191</v>
      </c>
      <c r="B9" s="5" t="s">
        <v>192</v>
      </c>
      <c r="C9" s="5" t="s">
        <v>193</v>
      </c>
      <c r="D9" s="5" t="s">
        <v>194</v>
      </c>
      <c r="E9" s="5" t="s">
        <v>195</v>
      </c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ED7D31"/>
  </sheetPr>
  <dimension ref="A1:E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7" outlineLevelCol="4"/>
  <cols>
    <col min="1" max="1" width="35.8888888888889" customWidth="1"/>
    <col min="2" max="2" width="22" customWidth="1"/>
    <col min="3" max="3" width="21" customWidth="1"/>
    <col min="4" max="4" width="16" customWidth="1"/>
    <col min="5" max="5" width="14" customWidth="1"/>
  </cols>
  <sheetData>
    <row r="1" spans="1:5">
      <c r="A1" s="1" t="s">
        <v>315</v>
      </c>
      <c r="B1" s="1" t="s">
        <v>316</v>
      </c>
      <c r="C1" s="1" t="s">
        <v>317</v>
      </c>
      <c r="D1" s="1" t="s">
        <v>1291</v>
      </c>
      <c r="E1" s="1" t="s">
        <v>125</v>
      </c>
    </row>
    <row r="2" spans="1:5">
      <c r="A2" s="2" t="s">
        <v>1292</v>
      </c>
      <c r="B2" s="3">
        <v>4900000000</v>
      </c>
      <c r="C2" s="3">
        <v>4900000000</v>
      </c>
      <c r="D2" s="3">
        <v>0</v>
      </c>
      <c r="E2" s="2" t="s">
        <v>127</v>
      </c>
    </row>
    <row r="3" spans="1:5">
      <c r="A3" s="2" t="s">
        <v>1293</v>
      </c>
      <c r="B3" s="3">
        <v>4900000000</v>
      </c>
      <c r="C3" s="3">
        <v>4900000000</v>
      </c>
      <c r="D3" s="3">
        <v>0</v>
      </c>
      <c r="E3" s="2" t="s">
        <v>127</v>
      </c>
    </row>
    <row r="4" spans="1:5">
      <c r="A4" s="2" t="s">
        <v>1294</v>
      </c>
      <c r="B4" s="3">
        <v>3732500000</v>
      </c>
      <c r="C4" s="3">
        <v>3732500000</v>
      </c>
      <c r="D4" s="3">
        <v>0</v>
      </c>
      <c r="E4" s="2" t="s">
        <v>127</v>
      </c>
    </row>
    <row r="5" spans="1:5">
      <c r="A5" s="2" t="s">
        <v>1295</v>
      </c>
      <c r="B5" s="3">
        <v>320000000</v>
      </c>
      <c r="C5" s="3">
        <v>320000000</v>
      </c>
      <c r="D5" s="3">
        <v>0</v>
      </c>
      <c r="E5" s="2" t="s">
        <v>127</v>
      </c>
    </row>
    <row r="6" spans="1:5">
      <c r="A6" s="2" t="s">
        <v>1296</v>
      </c>
      <c r="B6" s="3">
        <v>38000000</v>
      </c>
      <c r="C6" s="3">
        <v>38000000</v>
      </c>
      <c r="D6" s="3">
        <v>0</v>
      </c>
      <c r="E6" s="2" t="s">
        <v>127</v>
      </c>
    </row>
    <row r="7" spans="1:5">
      <c r="A7" s="2" t="s">
        <v>1297</v>
      </c>
      <c r="B7" s="3">
        <v>676000000</v>
      </c>
      <c r="C7" s="3">
        <v>676000000</v>
      </c>
      <c r="D7" s="3">
        <v>0</v>
      </c>
      <c r="E7" s="2" t="s">
        <v>127</v>
      </c>
    </row>
    <row r="8" ht="30" customHeight="1" spans="1:5">
      <c r="A8" s="2" t="s">
        <v>1298</v>
      </c>
      <c r="B8" s="3">
        <v>0</v>
      </c>
      <c r="C8" s="3">
        <v>0</v>
      </c>
      <c r="D8" s="3">
        <v>0</v>
      </c>
      <c r="E8" s="2" t="s">
        <v>127</v>
      </c>
    </row>
  </sheetData>
  <autoFilter xmlns:etc="http://www.wps.cn/officeDocument/2017/etCustomData" ref="A1:E8" etc:filterBottomFollowUsedRange="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D9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Col="3"/>
  <cols>
    <col min="1" max="1" width="69" customWidth="1"/>
    <col min="2" max="2" width="39" customWidth="1"/>
    <col min="3" max="3" width="16" customWidth="1"/>
    <col min="4" max="4" width="70" customWidth="1"/>
  </cols>
  <sheetData>
    <row r="1" spans="1:4">
      <c r="A1" s="14" t="s">
        <v>196</v>
      </c>
      <c r="B1" s="14" t="s">
        <v>197</v>
      </c>
      <c r="C1" s="14" t="s">
        <v>198</v>
      </c>
      <c r="D1" s="14" t="s">
        <v>199</v>
      </c>
    </row>
    <row r="2" spans="1:4">
      <c r="A2" s="5" t="s">
        <v>200</v>
      </c>
      <c r="B2" s="15">
        <v>3732500000</v>
      </c>
      <c r="C2" s="21">
        <f t="shared" ref="C2:C7" si="0">B2/4900000000</f>
        <v>0.761734693877551</v>
      </c>
      <c r="D2" s="5" t="s">
        <v>201</v>
      </c>
    </row>
    <row r="3" ht="28.8" customHeight="1" spans="1:4">
      <c r="A3" s="5" t="s">
        <v>202</v>
      </c>
      <c r="B3" s="15">
        <v>720000000</v>
      </c>
      <c r="C3" s="21">
        <f t="shared" si="0"/>
        <v>0.146938775510204</v>
      </c>
      <c r="D3" s="5" t="s">
        <v>203</v>
      </c>
    </row>
    <row r="4" spans="1:4">
      <c r="A4" s="5" t="s">
        <v>204</v>
      </c>
      <c r="B4" s="15">
        <v>320000000</v>
      </c>
      <c r="C4" s="21">
        <f t="shared" si="0"/>
        <v>0.0653061224489796</v>
      </c>
      <c r="D4" s="5" t="s">
        <v>205</v>
      </c>
    </row>
    <row r="5" spans="1:4">
      <c r="A5" s="5" t="s">
        <v>206</v>
      </c>
      <c r="B5" s="15">
        <v>107000000</v>
      </c>
      <c r="C5" s="21">
        <f t="shared" si="0"/>
        <v>0.0218367346938776</v>
      </c>
      <c r="D5" s="5" t="s">
        <v>207</v>
      </c>
    </row>
    <row r="6" spans="1:4">
      <c r="A6" s="5" t="s">
        <v>208</v>
      </c>
      <c r="B6" s="15">
        <v>38000000</v>
      </c>
      <c r="C6" s="21">
        <f t="shared" si="0"/>
        <v>0.00775510204081633</v>
      </c>
      <c r="D6" s="5" t="s">
        <v>209</v>
      </c>
    </row>
    <row r="7" spans="1:4">
      <c r="A7" s="5" t="s">
        <v>210</v>
      </c>
      <c r="B7" s="15">
        <v>-17500000</v>
      </c>
      <c r="C7" s="21">
        <f t="shared" si="0"/>
        <v>-0.00357142857142857</v>
      </c>
      <c r="D7" s="5" t="s">
        <v>211</v>
      </c>
    </row>
    <row r="8" spans="1:4">
      <c r="A8" s="5" t="s">
        <v>212</v>
      </c>
      <c r="B8" s="22">
        <f>SUM(B2:B7)</f>
        <v>4900000000</v>
      </c>
      <c r="C8" s="21">
        <f>SUM(C2:C7)</f>
        <v>1</v>
      </c>
      <c r="D8" s="5" t="s">
        <v>213</v>
      </c>
    </row>
    <row r="9" spans="1:4">
      <c r="A9" s="5" t="s">
        <v>214</v>
      </c>
      <c r="B9" s="22" t="str">
        <f>IF(B8=4900000000,"OK","DIVERGÊNCIA")</f>
        <v>OK</v>
      </c>
      <c r="C9" s="5" t="s">
        <v>215</v>
      </c>
      <c r="D9" s="5" t="s">
        <v>215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F6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5" outlineLevelCol="5"/>
  <cols>
    <col min="1" max="1" width="42" customWidth="1"/>
    <col min="2" max="2" width="22" customWidth="1"/>
    <col min="3" max="4" width="24" customWidth="1"/>
    <col min="5" max="5" width="42" customWidth="1"/>
    <col min="6" max="6" width="58" customWidth="1"/>
    <col min="7" max="7" width="70" customWidth="1"/>
  </cols>
  <sheetData>
    <row r="1" ht="43.2" spans="1:6">
      <c r="A1" s="10" t="s">
        <v>216</v>
      </c>
      <c r="B1" s="10" t="s">
        <v>217</v>
      </c>
      <c r="C1" s="10" t="s">
        <v>218</v>
      </c>
      <c r="D1" s="10" t="s">
        <v>219</v>
      </c>
      <c r="E1" s="10" t="s">
        <v>220</v>
      </c>
      <c r="F1" s="10" t="s">
        <v>221</v>
      </c>
    </row>
    <row r="2" ht="30" customHeight="1" spans="1:6">
      <c r="A2" s="5" t="s">
        <v>222</v>
      </c>
      <c r="B2" s="15">
        <v>4900000000</v>
      </c>
      <c r="C2" s="15">
        <v>0</v>
      </c>
      <c r="D2" s="15">
        <v>4900000000</v>
      </c>
      <c r="E2" s="5" t="s">
        <v>223</v>
      </c>
      <c r="F2" s="5" t="s">
        <v>224</v>
      </c>
    </row>
    <row r="3" ht="30" customHeight="1" spans="1:6">
      <c r="A3" s="5" t="s">
        <v>225</v>
      </c>
      <c r="B3" s="15">
        <v>4900000000</v>
      </c>
      <c r="C3" s="15">
        <v>0</v>
      </c>
      <c r="D3" s="15">
        <v>4900000000</v>
      </c>
      <c r="E3" s="5" t="s">
        <v>226</v>
      </c>
      <c r="F3" s="5" t="s">
        <v>227</v>
      </c>
    </row>
    <row r="4" ht="30" customHeight="1" spans="1:6">
      <c r="A4" s="5" t="s">
        <v>228</v>
      </c>
      <c r="B4" s="15">
        <v>4900000000</v>
      </c>
      <c r="C4" s="15">
        <v>872287640</v>
      </c>
      <c r="D4" s="15">
        <v>5772287640</v>
      </c>
      <c r="E4" s="5" t="s">
        <v>229</v>
      </c>
      <c r="F4" s="5" t="s">
        <v>230</v>
      </c>
    </row>
    <row r="5" ht="30" customHeight="1" spans="1:6">
      <c r="A5" s="5" t="s">
        <v>231</v>
      </c>
      <c r="B5" s="15">
        <v>4900000000</v>
      </c>
      <c r="C5" s="15">
        <v>1171537640</v>
      </c>
      <c r="D5" s="15">
        <v>6071537640</v>
      </c>
      <c r="E5" s="5" t="s">
        <v>232</v>
      </c>
      <c r="F5" s="5" t="s">
        <v>233</v>
      </c>
    </row>
    <row r="6" ht="28.8" customHeight="1" spans="1:6">
      <c r="A6" s="5" t="s">
        <v>234</v>
      </c>
      <c r="B6" s="5" t="s">
        <v>215</v>
      </c>
      <c r="C6" s="5" t="s">
        <v>215</v>
      </c>
      <c r="D6" s="5" t="s">
        <v>215</v>
      </c>
      <c r="E6" s="5" t="s">
        <v>235</v>
      </c>
      <c r="F6" s="5" t="s">
        <v>236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H8"/>
  <sheetViews>
    <sheetView showGridLines="0" workbookViewId="0">
      <pane ySplit="1" topLeftCell="A2" activePane="bottomLeft" state="frozen"/>
      <selection/>
      <selection pane="bottomLeft" activeCell="A1" sqref="A1"/>
    </sheetView>
  </sheetViews>
  <sheetFormatPr defaultColWidth="9" defaultRowHeight="14.4" outlineLevelRow="7" outlineLevelCol="7"/>
  <cols>
    <col min="1" max="1" width="26" customWidth="1"/>
    <col min="2" max="2" width="22.5555555555556" customWidth="1"/>
    <col min="3" max="3" width="8.22222222222222" customWidth="1"/>
    <col min="4" max="4" width="7.55555555555556" customWidth="1"/>
    <col min="5" max="5" width="8.88888888888889" customWidth="1"/>
    <col min="6" max="6" width="14.8888888888889" customWidth="1"/>
    <col min="7" max="7" width="21.5555555555556" customWidth="1"/>
    <col min="8" max="8" width="45.6666666666667" customWidth="1"/>
  </cols>
  <sheetData>
    <row r="1" ht="60" customHeight="1" spans="1:8">
      <c r="A1" s="14" t="s">
        <v>237</v>
      </c>
      <c r="B1" s="14" t="s">
        <v>238</v>
      </c>
      <c r="C1" s="14" t="s">
        <v>239</v>
      </c>
      <c r="D1" s="14" t="s">
        <v>240</v>
      </c>
      <c r="E1" s="14" t="s">
        <v>241</v>
      </c>
      <c r="F1" s="14" t="s">
        <v>242</v>
      </c>
      <c r="G1" s="14" t="s">
        <v>243</v>
      </c>
      <c r="H1" s="14" t="s">
        <v>244</v>
      </c>
    </row>
    <row r="2" ht="30" customHeight="1" spans="1:8">
      <c r="A2" s="5" t="s">
        <v>245</v>
      </c>
      <c r="B2" s="5" t="s">
        <v>246</v>
      </c>
      <c r="C2" s="5">
        <v>700</v>
      </c>
      <c r="D2" s="5">
        <v>300</v>
      </c>
      <c r="E2" s="5">
        <v>375</v>
      </c>
      <c r="F2" s="15">
        <v>2520000</v>
      </c>
      <c r="G2" s="22">
        <f>C2*F2</f>
        <v>1764000000</v>
      </c>
      <c r="H2" s="5" t="s">
        <v>247</v>
      </c>
    </row>
    <row r="3" ht="30" customHeight="1" spans="1:8">
      <c r="A3" s="5" t="s">
        <v>245</v>
      </c>
      <c r="B3" s="5" t="s">
        <v>248</v>
      </c>
      <c r="C3" s="5">
        <v>250</v>
      </c>
      <c r="D3" s="5">
        <v>500</v>
      </c>
      <c r="E3" s="5">
        <v>600</v>
      </c>
      <c r="F3" s="15">
        <v>4750000</v>
      </c>
      <c r="G3" s="22">
        <f>C3*F3</f>
        <v>1187500000</v>
      </c>
      <c r="H3" s="5" t="s">
        <v>249</v>
      </c>
    </row>
    <row r="4" ht="30" customHeight="1" spans="1:8">
      <c r="A4" s="5" t="s">
        <v>245</v>
      </c>
      <c r="B4" s="5" t="s">
        <v>250</v>
      </c>
      <c r="C4" s="5">
        <v>50</v>
      </c>
      <c r="D4" s="5">
        <v>650</v>
      </c>
      <c r="E4" s="5">
        <v>800</v>
      </c>
      <c r="F4" s="15">
        <v>9920000</v>
      </c>
      <c r="G4" s="22">
        <f>C4*F4</f>
        <v>496000000</v>
      </c>
      <c r="H4" s="5" t="s">
        <v>251</v>
      </c>
    </row>
    <row r="5" ht="30" customHeight="1" spans="1:8">
      <c r="A5" s="5" t="s">
        <v>245</v>
      </c>
      <c r="B5" s="5" t="s">
        <v>252</v>
      </c>
      <c r="C5" s="5">
        <v>1000</v>
      </c>
      <c r="D5" s="7" t="s">
        <v>215</v>
      </c>
      <c r="E5" s="7" t="s">
        <v>215</v>
      </c>
      <c r="F5" s="7" t="s">
        <v>215</v>
      </c>
      <c r="G5" s="22">
        <f>SUM(G2:G4)</f>
        <v>3447500000</v>
      </c>
      <c r="H5" s="7" t="s">
        <v>215</v>
      </c>
    </row>
    <row r="6" ht="30" customHeight="1" spans="1:8">
      <c r="A6" s="5" t="s">
        <v>253</v>
      </c>
      <c r="B6" s="5" t="s">
        <v>254</v>
      </c>
      <c r="C6" s="5">
        <v>150</v>
      </c>
      <c r="D6" s="7" t="s">
        <v>215</v>
      </c>
      <c r="E6" s="7" t="s">
        <v>215</v>
      </c>
      <c r="F6" s="15">
        <v>1900000</v>
      </c>
      <c r="G6" s="22">
        <f>C6*F6</f>
        <v>285000000</v>
      </c>
      <c r="H6" s="5" t="s">
        <v>255</v>
      </c>
    </row>
    <row r="7" spans="1:8">
      <c r="A7" s="5" t="s">
        <v>253</v>
      </c>
      <c r="B7" s="5" t="s">
        <v>256</v>
      </c>
      <c r="C7" s="5">
        <v>150</v>
      </c>
      <c r="D7" s="7" t="s">
        <v>215</v>
      </c>
      <c r="E7" s="7" t="s">
        <v>215</v>
      </c>
      <c r="F7" s="7" t="s">
        <v>215</v>
      </c>
      <c r="G7" s="22">
        <f>G6</f>
        <v>285000000</v>
      </c>
      <c r="H7" s="7" t="s">
        <v>215</v>
      </c>
    </row>
    <row r="8" spans="1:8">
      <c r="A8" s="5" t="s">
        <v>257</v>
      </c>
      <c r="B8" s="5" t="s">
        <v>258</v>
      </c>
      <c r="C8" s="7" t="s">
        <v>215</v>
      </c>
      <c r="D8" s="7" t="s">
        <v>215</v>
      </c>
      <c r="E8" s="7" t="s">
        <v>215</v>
      </c>
      <c r="F8" s="7" t="s">
        <v>215</v>
      </c>
      <c r="G8" s="22">
        <f>G5+G7</f>
        <v>3732500000</v>
      </c>
      <c r="H8" s="5" t="s">
        <v>259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L35"/>
  <sheetViews>
    <sheetView showGridLines="0" workbookViewId="0">
      <pane ySplit="1" topLeftCell="A2" activePane="bottomLeft" state="frozen"/>
      <selection/>
      <selection pane="bottomLeft" activeCell="B24" sqref="A24:L24"/>
    </sheetView>
  </sheetViews>
  <sheetFormatPr defaultColWidth="9" defaultRowHeight="14.4"/>
  <cols>
    <col min="1" max="1" width="46" customWidth="1"/>
    <col min="2" max="6" width="18" customWidth="1"/>
    <col min="7" max="7" width="46" customWidth="1"/>
    <col min="8" max="12" width="18" customWidth="1"/>
  </cols>
  <sheetData>
    <row r="1" spans="1:12">
      <c r="A1" s="16" t="s">
        <v>260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0" customHeight="1" spans="1:12">
      <c r="A2" s="10" t="s">
        <v>261</v>
      </c>
      <c r="B2" s="10" t="s">
        <v>240</v>
      </c>
      <c r="C2" s="10" t="s">
        <v>262</v>
      </c>
      <c r="D2" s="10" t="s">
        <v>263</v>
      </c>
      <c r="E2" s="10" t="s">
        <v>264</v>
      </c>
      <c r="F2" s="10" t="s">
        <v>265</v>
      </c>
      <c r="G2" s="10" t="s">
        <v>266</v>
      </c>
      <c r="H2" s="10" t="s">
        <v>267</v>
      </c>
      <c r="I2" s="10" t="s">
        <v>268</v>
      </c>
      <c r="J2" s="10" t="s">
        <v>269</v>
      </c>
      <c r="K2" s="10" t="s">
        <v>270</v>
      </c>
      <c r="L2" s="10" t="s">
        <v>271</v>
      </c>
    </row>
    <row r="3" ht="30" customHeight="1" spans="1:12">
      <c r="A3" s="5" t="s">
        <v>246</v>
      </c>
      <c r="B3" s="17">
        <v>300</v>
      </c>
      <c r="C3" s="15">
        <v>15000</v>
      </c>
      <c r="D3" s="15">
        <v>1500</v>
      </c>
      <c r="E3" s="15">
        <v>500</v>
      </c>
      <c r="F3" s="15">
        <v>500</v>
      </c>
      <c r="G3" s="15">
        <v>500</v>
      </c>
      <c r="H3" s="15">
        <v>1500</v>
      </c>
      <c r="I3" s="15">
        <v>1500</v>
      </c>
      <c r="J3" s="15">
        <v>3000</v>
      </c>
      <c r="K3" s="5">
        <f>SUM(C3:J3)</f>
        <v>24000</v>
      </c>
      <c r="L3" s="5">
        <f>K3*12</f>
        <v>288000</v>
      </c>
    </row>
    <row r="4" spans="1:12">
      <c r="A4" s="5" t="s">
        <v>248</v>
      </c>
      <c r="B4" s="17">
        <v>500</v>
      </c>
      <c r="C4" s="15">
        <v>24500</v>
      </c>
      <c r="D4" s="15">
        <v>2500</v>
      </c>
      <c r="E4" s="15">
        <v>850</v>
      </c>
      <c r="F4" s="15">
        <v>1000</v>
      </c>
      <c r="G4" s="15">
        <v>850</v>
      </c>
      <c r="H4" s="15">
        <v>2500</v>
      </c>
      <c r="I4" s="15">
        <v>4000</v>
      </c>
      <c r="J4" s="15">
        <v>3800</v>
      </c>
      <c r="K4" s="5">
        <f>SUM(C4:J4)</f>
        <v>40000</v>
      </c>
      <c r="L4" s="5">
        <f>K4*12</f>
        <v>480000</v>
      </c>
    </row>
    <row r="5" ht="30" customHeight="1" spans="1:12">
      <c r="A5" s="5" t="s">
        <v>250</v>
      </c>
      <c r="B5" s="17">
        <v>650</v>
      </c>
      <c r="C5" s="15">
        <v>35000</v>
      </c>
      <c r="D5" s="15">
        <v>4000</v>
      </c>
      <c r="E5" s="15">
        <v>1500</v>
      </c>
      <c r="F5" s="15">
        <v>2500</v>
      </c>
      <c r="G5" s="15">
        <v>1500</v>
      </c>
      <c r="H5" s="15">
        <v>3500</v>
      </c>
      <c r="I5" s="15">
        <v>7500</v>
      </c>
      <c r="J5" s="15">
        <v>4500</v>
      </c>
      <c r="K5" s="5">
        <f>SUM(C5:J5)</f>
        <v>60000</v>
      </c>
      <c r="L5" s="5">
        <f>K5*12</f>
        <v>720000</v>
      </c>
    </row>
    <row r="6" ht="30" customHeight="1" spans="1:12">
      <c r="A6" s="5" t="s">
        <v>215</v>
      </c>
      <c r="B6" s="5" t="s">
        <v>215</v>
      </c>
      <c r="C6" s="5" t="s">
        <v>215</v>
      </c>
      <c r="D6" s="5" t="s">
        <v>215</v>
      </c>
      <c r="E6" s="5" t="s">
        <v>215</v>
      </c>
      <c r="F6" s="5" t="s">
        <v>215</v>
      </c>
      <c r="G6" s="5" t="s">
        <v>215</v>
      </c>
      <c r="H6" s="5" t="s">
        <v>215</v>
      </c>
      <c r="I6" s="5" t="s">
        <v>215</v>
      </c>
      <c r="J6" s="5" t="s">
        <v>215</v>
      </c>
      <c r="K6" s="5" t="s">
        <v>215</v>
      </c>
      <c r="L6" s="5" t="s">
        <v>215</v>
      </c>
    </row>
    <row r="7" ht="30" customHeight="1" spans="1:12">
      <c r="A7" s="16" t="s">
        <v>272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ht="30" customHeight="1" spans="1:12">
      <c r="A8" s="10" t="s">
        <v>261</v>
      </c>
      <c r="B8" s="10" t="s">
        <v>273</v>
      </c>
      <c r="C8" s="10" t="s">
        <v>274</v>
      </c>
      <c r="D8" s="10" t="s">
        <v>275</v>
      </c>
      <c r="E8" s="10" t="s">
        <v>276</v>
      </c>
      <c r="F8" s="5" t="s">
        <v>215</v>
      </c>
      <c r="G8" s="5" t="s">
        <v>215</v>
      </c>
      <c r="H8" s="5" t="s">
        <v>215</v>
      </c>
      <c r="I8" s="5" t="s">
        <v>215</v>
      </c>
      <c r="J8" s="5" t="s">
        <v>215</v>
      </c>
      <c r="K8" s="5" t="s">
        <v>215</v>
      </c>
      <c r="L8" s="5" t="s">
        <v>215</v>
      </c>
    </row>
    <row r="9" ht="30" customHeight="1" spans="1:12">
      <c r="A9" s="5" t="s">
        <v>246</v>
      </c>
      <c r="B9" s="17">
        <v>700</v>
      </c>
      <c r="C9" s="15">
        <v>24000</v>
      </c>
      <c r="D9" s="5">
        <f>B9*C9</f>
        <v>16800000</v>
      </c>
      <c r="E9" s="5">
        <f>D9*12</f>
        <v>201600000</v>
      </c>
      <c r="F9" s="5" t="s">
        <v>215</v>
      </c>
      <c r="G9" s="5" t="s">
        <v>215</v>
      </c>
      <c r="H9" s="5" t="s">
        <v>215</v>
      </c>
      <c r="I9" s="5" t="s">
        <v>215</v>
      </c>
      <c r="J9" s="5" t="s">
        <v>215</v>
      </c>
      <c r="K9" s="5" t="s">
        <v>215</v>
      </c>
      <c r="L9" s="5" t="s">
        <v>215</v>
      </c>
    </row>
    <row r="10" ht="30" customHeight="1" spans="1:12">
      <c r="A10" s="5" t="s">
        <v>248</v>
      </c>
      <c r="B10" s="17">
        <v>250</v>
      </c>
      <c r="C10" s="15">
        <v>40000</v>
      </c>
      <c r="D10" s="5">
        <f>B10*C10</f>
        <v>10000000</v>
      </c>
      <c r="E10" s="5">
        <f>D10*12</f>
        <v>120000000</v>
      </c>
      <c r="F10" s="5" t="s">
        <v>215</v>
      </c>
      <c r="G10" s="5" t="s">
        <v>215</v>
      </c>
      <c r="H10" s="5" t="s">
        <v>215</v>
      </c>
      <c r="I10" s="5" t="s">
        <v>215</v>
      </c>
      <c r="J10" s="5" t="s">
        <v>215</v>
      </c>
      <c r="K10" s="5" t="s">
        <v>215</v>
      </c>
      <c r="L10" s="5" t="s">
        <v>215</v>
      </c>
    </row>
    <row r="11" spans="1:12">
      <c r="A11" s="5" t="s">
        <v>250</v>
      </c>
      <c r="B11" s="17">
        <v>50</v>
      </c>
      <c r="C11" s="15">
        <v>60000</v>
      </c>
      <c r="D11" s="5">
        <f>B11*C11</f>
        <v>3000000</v>
      </c>
      <c r="E11" s="5">
        <f>D11*12</f>
        <v>36000000</v>
      </c>
      <c r="F11" s="5" t="s">
        <v>215</v>
      </c>
      <c r="G11" s="5" t="s">
        <v>215</v>
      </c>
      <c r="H11" s="5" t="s">
        <v>215</v>
      </c>
      <c r="I11" s="5" t="s">
        <v>215</v>
      </c>
      <c r="J11" s="5" t="s">
        <v>215</v>
      </c>
      <c r="K11" s="5" t="s">
        <v>215</v>
      </c>
      <c r="L11" s="5" t="s">
        <v>215</v>
      </c>
    </row>
    <row r="12" spans="1:12">
      <c r="A12" s="5" t="s">
        <v>277</v>
      </c>
      <c r="B12" s="5">
        <f>SUM(B9:B11)</f>
        <v>1000</v>
      </c>
      <c r="C12" s="5" t="s">
        <v>215</v>
      </c>
      <c r="D12" s="5">
        <f>SUM(D9:D11)</f>
        <v>29800000</v>
      </c>
      <c r="E12" s="5">
        <f>SUM(E9:E11)</f>
        <v>357600000</v>
      </c>
      <c r="F12" s="5" t="s">
        <v>215</v>
      </c>
      <c r="G12" s="5" t="s">
        <v>215</v>
      </c>
      <c r="H12" s="5" t="s">
        <v>215</v>
      </c>
      <c r="I12" s="5" t="s">
        <v>215</v>
      </c>
      <c r="J12" s="5" t="s">
        <v>215</v>
      </c>
      <c r="K12" s="5" t="s">
        <v>215</v>
      </c>
      <c r="L12" s="5" t="s">
        <v>215</v>
      </c>
    </row>
    <row r="13" ht="45" customHeight="1" spans="1:12">
      <c r="A13" s="5" t="s">
        <v>215</v>
      </c>
      <c r="B13" s="5" t="s">
        <v>215</v>
      </c>
      <c r="C13" s="5" t="s">
        <v>215</v>
      </c>
      <c r="D13" s="5" t="s">
        <v>215</v>
      </c>
      <c r="E13" s="5" t="s">
        <v>215</v>
      </c>
      <c r="F13" s="5" t="s">
        <v>215</v>
      </c>
      <c r="G13" s="5" t="s">
        <v>215</v>
      </c>
      <c r="H13" s="5" t="s">
        <v>215</v>
      </c>
      <c r="I13" s="5" t="s">
        <v>215</v>
      </c>
      <c r="J13" s="5" t="s">
        <v>215</v>
      </c>
      <c r="K13" s="5" t="s">
        <v>215</v>
      </c>
      <c r="L13" s="5" t="s">
        <v>215</v>
      </c>
    </row>
    <row r="14" spans="1:12">
      <c r="A14" s="16" t="s">
        <v>278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ht="28.8" spans="1:12">
      <c r="A15" s="10" t="s">
        <v>279</v>
      </c>
      <c r="B15" s="10" t="s">
        <v>280</v>
      </c>
      <c r="C15" s="10" t="s">
        <v>246</v>
      </c>
      <c r="D15" s="10" t="s">
        <v>248</v>
      </c>
      <c r="E15" s="10" t="s">
        <v>250</v>
      </c>
      <c r="F15" s="10" t="s">
        <v>281</v>
      </c>
      <c r="G15" s="10" t="s">
        <v>36</v>
      </c>
      <c r="H15" s="5" t="s">
        <v>215</v>
      </c>
      <c r="I15" s="5" t="s">
        <v>215</v>
      </c>
      <c r="J15" s="5" t="s">
        <v>215</v>
      </c>
      <c r="K15" s="5" t="s">
        <v>215</v>
      </c>
      <c r="L15" s="5" t="s">
        <v>215</v>
      </c>
    </row>
    <row r="16" spans="1:12">
      <c r="A16" s="17">
        <v>1</v>
      </c>
      <c r="B16" s="17">
        <v>100</v>
      </c>
      <c r="C16" s="5" t="s">
        <v>282</v>
      </c>
      <c r="D16" s="5" t="s">
        <v>283</v>
      </c>
      <c r="E16" s="5" t="s">
        <v>284</v>
      </c>
      <c r="F16" s="15">
        <v>29760000</v>
      </c>
      <c r="G16" s="5" t="s">
        <v>285</v>
      </c>
      <c r="H16" s="5" t="s">
        <v>215</v>
      </c>
      <c r="I16" s="5" t="s">
        <v>215</v>
      </c>
      <c r="J16" s="5" t="s">
        <v>215</v>
      </c>
      <c r="K16" s="5" t="s">
        <v>215</v>
      </c>
      <c r="L16" s="5" t="s">
        <v>215</v>
      </c>
    </row>
    <row r="17" spans="1:12">
      <c r="A17" s="17">
        <v>2</v>
      </c>
      <c r="B17" s="17">
        <v>250</v>
      </c>
      <c r="C17" s="5" t="s">
        <v>286</v>
      </c>
      <c r="D17" s="5" t="s">
        <v>287</v>
      </c>
      <c r="E17" s="5" t="s">
        <v>288</v>
      </c>
      <c r="F17" s="15">
        <v>80640000</v>
      </c>
      <c r="G17" s="5" t="s">
        <v>289</v>
      </c>
      <c r="H17" s="5" t="s">
        <v>215</v>
      </c>
      <c r="I17" s="5" t="s">
        <v>215</v>
      </c>
      <c r="J17" s="5" t="s">
        <v>215</v>
      </c>
      <c r="K17" s="5" t="s">
        <v>215</v>
      </c>
      <c r="L17" s="5" t="s">
        <v>215</v>
      </c>
    </row>
    <row r="18" spans="1:12">
      <c r="A18" s="17">
        <v>3</v>
      </c>
      <c r="B18" s="17">
        <v>600</v>
      </c>
      <c r="C18" s="5" t="s">
        <v>290</v>
      </c>
      <c r="D18" s="5" t="s">
        <v>291</v>
      </c>
      <c r="E18" s="5" t="s">
        <v>292</v>
      </c>
      <c r="F18" s="15">
        <v>214080000</v>
      </c>
      <c r="G18" s="5" t="s">
        <v>293</v>
      </c>
      <c r="H18" s="5" t="s">
        <v>215</v>
      </c>
      <c r="I18" s="5" t="s">
        <v>215</v>
      </c>
      <c r="J18" s="5" t="s">
        <v>215</v>
      </c>
      <c r="K18" s="5" t="s">
        <v>215</v>
      </c>
      <c r="L18" s="5" t="s">
        <v>215</v>
      </c>
    </row>
    <row r="19" spans="1:12">
      <c r="A19" s="17">
        <v>4</v>
      </c>
      <c r="B19" s="17">
        <v>1000</v>
      </c>
      <c r="C19" s="5" t="s">
        <v>294</v>
      </c>
      <c r="D19" s="5" t="s">
        <v>295</v>
      </c>
      <c r="E19" s="5" t="s">
        <v>296</v>
      </c>
      <c r="F19" s="15">
        <v>357600000</v>
      </c>
      <c r="G19" s="5" t="s">
        <v>297</v>
      </c>
      <c r="H19" s="5" t="s">
        <v>215</v>
      </c>
      <c r="I19" s="5" t="s">
        <v>215</v>
      </c>
      <c r="J19" s="5" t="s">
        <v>215</v>
      </c>
      <c r="K19" s="5" t="s">
        <v>215</v>
      </c>
      <c r="L19" s="5" t="s">
        <v>215</v>
      </c>
    </row>
    <row r="20" spans="1:12">
      <c r="A20" s="5" t="s">
        <v>298</v>
      </c>
      <c r="B20" s="5" t="s">
        <v>215</v>
      </c>
      <c r="C20" s="5" t="s">
        <v>215</v>
      </c>
      <c r="D20" s="5" t="s">
        <v>215</v>
      </c>
      <c r="E20" s="5" t="s">
        <v>215</v>
      </c>
      <c r="F20" s="5">
        <f>SUM(F16:F19)</f>
        <v>682080000</v>
      </c>
      <c r="G20" s="5" t="s">
        <v>215</v>
      </c>
      <c r="H20" s="5" t="s">
        <v>215</v>
      </c>
      <c r="I20" s="5" t="s">
        <v>215</v>
      </c>
      <c r="J20" s="5" t="s">
        <v>215</v>
      </c>
      <c r="K20" s="5" t="s">
        <v>215</v>
      </c>
      <c r="L20" s="5" t="s">
        <v>215</v>
      </c>
    </row>
    <row r="21" ht="28.8" spans="1:12">
      <c r="A21" s="5" t="s">
        <v>299</v>
      </c>
      <c r="B21" s="5" t="s">
        <v>215</v>
      </c>
      <c r="C21" s="5" t="s">
        <v>215</v>
      </c>
      <c r="D21" s="5" t="s">
        <v>215</v>
      </c>
      <c r="E21" s="5" t="s">
        <v>215</v>
      </c>
      <c r="F21" s="15">
        <v>37920000</v>
      </c>
      <c r="G21" s="5" t="s">
        <v>300</v>
      </c>
      <c r="H21" s="5" t="s">
        <v>215</v>
      </c>
      <c r="I21" s="5" t="s">
        <v>215</v>
      </c>
      <c r="J21" s="5" t="s">
        <v>215</v>
      </c>
      <c r="K21" s="5" t="s">
        <v>215</v>
      </c>
      <c r="L21" s="5" t="s">
        <v>215</v>
      </c>
    </row>
    <row r="22" ht="30" customHeight="1" spans="1:12">
      <c r="A22" s="5" t="s">
        <v>301</v>
      </c>
      <c r="B22" s="5" t="s">
        <v>215</v>
      </c>
      <c r="C22" s="5" t="s">
        <v>215</v>
      </c>
      <c r="D22" s="5" t="s">
        <v>215</v>
      </c>
      <c r="E22" s="5" t="s">
        <v>215</v>
      </c>
      <c r="F22" s="5">
        <f>F20+F21</f>
        <v>720000000</v>
      </c>
      <c r="G22" s="5" t="s">
        <v>302</v>
      </c>
      <c r="H22" s="5" t="s">
        <v>215</v>
      </c>
      <c r="I22" s="5" t="s">
        <v>215</v>
      </c>
      <c r="J22" s="5" t="s">
        <v>215</v>
      </c>
      <c r="K22" s="5" t="s">
        <v>215</v>
      </c>
      <c r="L22" s="5" t="s">
        <v>215</v>
      </c>
    </row>
    <row r="23" spans="1:12">
      <c r="A23" s="5" t="s">
        <v>215</v>
      </c>
      <c r="B23" s="5" t="s">
        <v>215</v>
      </c>
      <c r="C23" s="5" t="s">
        <v>215</v>
      </c>
      <c r="D23" s="5" t="s">
        <v>215</v>
      </c>
      <c r="E23" s="5" t="s">
        <v>215</v>
      </c>
      <c r="F23" s="5" t="s">
        <v>215</v>
      </c>
      <c r="G23" s="5" t="s">
        <v>215</v>
      </c>
      <c r="H23" s="5" t="s">
        <v>215</v>
      </c>
      <c r="I23" s="5" t="s">
        <v>215</v>
      </c>
      <c r="J23" s="5" t="s">
        <v>215</v>
      </c>
      <c r="K23" s="5" t="s">
        <v>215</v>
      </c>
      <c r="L23" s="5" t="s">
        <v>215</v>
      </c>
    </row>
    <row r="24" spans="1:12">
      <c r="A24" s="16" t="s">
        <v>303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ht="60" customHeight="1" spans="1:12">
      <c r="A25" s="10" t="s">
        <v>154</v>
      </c>
      <c r="B25" s="10" t="s">
        <v>304</v>
      </c>
      <c r="C25" s="10" t="s">
        <v>305</v>
      </c>
      <c r="D25" s="10" t="s">
        <v>306</v>
      </c>
      <c r="E25" s="10" t="s">
        <v>36</v>
      </c>
      <c r="F25" s="5" t="s">
        <v>215</v>
      </c>
      <c r="G25" s="5" t="s">
        <v>215</v>
      </c>
      <c r="H25" s="5" t="s">
        <v>215</v>
      </c>
      <c r="I25" s="5" t="s">
        <v>215</v>
      </c>
      <c r="J25" s="5" t="s">
        <v>215</v>
      </c>
      <c r="K25" s="5" t="s">
        <v>215</v>
      </c>
      <c r="L25" s="5" t="s">
        <v>215</v>
      </c>
    </row>
    <row r="26" ht="60" customHeight="1" spans="1:12">
      <c r="A26" s="5" t="s">
        <v>307</v>
      </c>
      <c r="B26" s="15">
        <v>676000000</v>
      </c>
      <c r="C26" s="5" t="s">
        <v>308</v>
      </c>
      <c r="D26" s="15">
        <v>676000000</v>
      </c>
      <c r="E26" s="5" t="s">
        <v>309</v>
      </c>
      <c r="F26" s="5" t="s">
        <v>215</v>
      </c>
      <c r="G26" s="5" t="s">
        <v>215</v>
      </c>
      <c r="H26" s="5" t="s">
        <v>215</v>
      </c>
      <c r="I26" s="5" t="s">
        <v>215</v>
      </c>
      <c r="J26" s="5" t="s">
        <v>215</v>
      </c>
      <c r="K26" s="5" t="s">
        <v>215</v>
      </c>
      <c r="L26" s="5" t="s">
        <v>215</v>
      </c>
    </row>
    <row r="27" ht="28.8" spans="1:12">
      <c r="A27" s="5" t="s">
        <v>310</v>
      </c>
      <c r="B27" s="17">
        <v>1200</v>
      </c>
      <c r="C27" s="5" t="s">
        <v>311</v>
      </c>
      <c r="D27" s="5" t="s">
        <v>215</v>
      </c>
      <c r="E27" s="5" t="s">
        <v>312</v>
      </c>
      <c r="F27" s="5" t="s">
        <v>215</v>
      </c>
      <c r="G27" s="5" t="s">
        <v>215</v>
      </c>
      <c r="H27" s="5" t="s">
        <v>215</v>
      </c>
      <c r="I27" s="5" t="s">
        <v>215</v>
      </c>
      <c r="J27" s="5" t="s">
        <v>215</v>
      </c>
      <c r="K27" s="5" t="s">
        <v>215</v>
      </c>
      <c r="L27" s="5" t="s">
        <v>215</v>
      </c>
    </row>
    <row r="28" ht="30" customHeight="1" spans="1:12">
      <c r="A28" s="5" t="s">
        <v>313</v>
      </c>
      <c r="B28" s="17">
        <v>2000</v>
      </c>
      <c r="C28" s="5" t="s">
        <v>311</v>
      </c>
      <c r="D28" s="5" t="s">
        <v>215</v>
      </c>
      <c r="E28" s="5" t="s">
        <v>312</v>
      </c>
      <c r="F28" s="5" t="s">
        <v>215</v>
      </c>
      <c r="G28" s="5" t="s">
        <v>215</v>
      </c>
      <c r="H28" s="5" t="s">
        <v>215</v>
      </c>
      <c r="I28" s="5" t="s">
        <v>215</v>
      </c>
      <c r="J28" s="5" t="s">
        <v>215</v>
      </c>
      <c r="K28" s="5" t="s">
        <v>215</v>
      </c>
      <c r="L28" s="5" t="s">
        <v>215</v>
      </c>
    </row>
    <row r="29" spans="1:12">
      <c r="A29" s="5" t="s">
        <v>215</v>
      </c>
      <c r="B29" s="5" t="s">
        <v>215</v>
      </c>
      <c r="C29" s="5" t="s">
        <v>215</v>
      </c>
      <c r="D29" s="5" t="s">
        <v>215</v>
      </c>
      <c r="E29" s="5" t="s">
        <v>215</v>
      </c>
      <c r="F29" s="5" t="s">
        <v>215</v>
      </c>
      <c r="G29" s="5" t="s">
        <v>215</v>
      </c>
      <c r="H29" s="5" t="s">
        <v>215</v>
      </c>
      <c r="I29" s="5" t="s">
        <v>215</v>
      </c>
      <c r="J29" s="5" t="s">
        <v>215</v>
      </c>
      <c r="K29" s="5" t="s">
        <v>215</v>
      </c>
      <c r="L29" s="5" t="s">
        <v>215</v>
      </c>
    </row>
    <row r="30" ht="30" customHeight="1" spans="1:12">
      <c r="A30" s="16" t="s">
        <v>314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>
      <c r="A31" s="10" t="s">
        <v>315</v>
      </c>
      <c r="B31" s="10" t="s">
        <v>316</v>
      </c>
      <c r="C31" s="10" t="s">
        <v>317</v>
      </c>
      <c r="D31" s="10" t="s">
        <v>318</v>
      </c>
      <c r="E31" s="10" t="s">
        <v>125</v>
      </c>
      <c r="F31" s="5" t="s">
        <v>215</v>
      </c>
      <c r="G31" s="5" t="s">
        <v>215</v>
      </c>
      <c r="H31" s="5" t="s">
        <v>215</v>
      </c>
      <c r="I31" s="5" t="s">
        <v>215</v>
      </c>
      <c r="J31" s="5" t="s">
        <v>215</v>
      </c>
      <c r="K31" s="5" t="s">
        <v>215</v>
      </c>
      <c r="L31" s="5" t="s">
        <v>215</v>
      </c>
    </row>
    <row r="32" spans="1:12">
      <c r="A32" s="5" t="s">
        <v>319</v>
      </c>
      <c r="B32" s="15">
        <v>682080000</v>
      </c>
      <c r="C32" s="15">
        <v>682080000</v>
      </c>
      <c r="D32" s="5">
        <f>B32-C32</f>
        <v>0</v>
      </c>
      <c r="E32" s="5" t="str">
        <f>IF(D32=0,"OK","DIVERGÊNCIA")</f>
        <v>OK</v>
      </c>
      <c r="F32" s="5" t="s">
        <v>215</v>
      </c>
      <c r="G32" s="5" t="s">
        <v>215</v>
      </c>
      <c r="H32" s="5" t="s">
        <v>215</v>
      </c>
      <c r="I32" s="5" t="s">
        <v>215</v>
      </c>
      <c r="J32" s="5" t="s">
        <v>215</v>
      </c>
      <c r="K32" s="5" t="s">
        <v>215</v>
      </c>
      <c r="L32" s="5" t="s">
        <v>215</v>
      </c>
    </row>
    <row r="33" spans="1:12">
      <c r="A33" s="5" t="s">
        <v>320</v>
      </c>
      <c r="B33" s="15">
        <v>37920000</v>
      </c>
      <c r="C33" s="15">
        <v>37920000</v>
      </c>
      <c r="D33" s="5">
        <f>B33-C33</f>
        <v>0</v>
      </c>
      <c r="E33" s="5" t="str">
        <f>IF(D33=0,"OK","DIVERGÊNCIA")</f>
        <v>OK</v>
      </c>
      <c r="F33" s="5" t="s">
        <v>215</v>
      </c>
      <c r="G33" s="5" t="s">
        <v>215</v>
      </c>
      <c r="H33" s="5" t="s">
        <v>215</v>
      </c>
      <c r="I33" s="5" t="s">
        <v>215</v>
      </c>
      <c r="J33" s="5" t="s">
        <v>215</v>
      </c>
      <c r="K33" s="5" t="s">
        <v>215</v>
      </c>
      <c r="L33" s="5" t="s">
        <v>215</v>
      </c>
    </row>
    <row r="34" spans="1:12">
      <c r="A34" s="5" t="s">
        <v>321</v>
      </c>
      <c r="B34" s="15">
        <v>720000000</v>
      </c>
      <c r="C34" s="15">
        <v>720000000</v>
      </c>
      <c r="D34" s="5">
        <f>B34-C34</f>
        <v>0</v>
      </c>
      <c r="E34" s="5" t="str">
        <f>IF(D34=0,"OK","DIVERGÊNCIA")</f>
        <v>OK</v>
      </c>
      <c r="F34" s="5" t="s">
        <v>215</v>
      </c>
      <c r="G34" s="5" t="s">
        <v>215</v>
      </c>
      <c r="H34" s="5" t="s">
        <v>215</v>
      </c>
      <c r="I34" s="5" t="s">
        <v>215</v>
      </c>
      <c r="J34" s="5" t="s">
        <v>215</v>
      </c>
      <c r="K34" s="5" t="s">
        <v>215</v>
      </c>
      <c r="L34" s="5" t="s">
        <v>215</v>
      </c>
    </row>
    <row r="35" spans="1:12">
      <c r="A35" s="5" t="s">
        <v>322</v>
      </c>
      <c r="B35" s="15">
        <v>0</v>
      </c>
      <c r="C35" s="15">
        <v>0</v>
      </c>
      <c r="D35" s="5">
        <f>B35-C35</f>
        <v>0</v>
      </c>
      <c r="E35" s="5" t="str">
        <f>IF(D35=0,"OK","DIVERGÊNCIA")</f>
        <v>OK</v>
      </c>
      <c r="F35" s="5" t="s">
        <v>215</v>
      </c>
      <c r="G35" s="5" t="s">
        <v>215</v>
      </c>
      <c r="H35" s="5" t="s">
        <v>215</v>
      </c>
      <c r="I35" s="5" t="s">
        <v>215</v>
      </c>
      <c r="J35" s="5" t="s">
        <v>215</v>
      </c>
      <c r="K35" s="5" t="s">
        <v>215</v>
      </c>
      <c r="L35" s="5" t="s">
        <v>215</v>
      </c>
    </row>
  </sheetData>
  <mergeCells count="5">
    <mergeCell ref="A1:L1"/>
    <mergeCell ref="A7:L7"/>
    <mergeCell ref="A14:L14"/>
    <mergeCell ref="A24:L24"/>
    <mergeCell ref="A30:L3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F4E79"/>
  </sheetPr>
  <dimension ref="A1:E35"/>
  <sheetViews>
    <sheetView showGridLines="0" workbookViewId="0">
      <pane ySplit="1" topLeftCell="A11" activePane="bottomLeft" state="frozen"/>
      <selection/>
      <selection pane="bottomLeft" activeCell="C21" sqref="C21"/>
    </sheetView>
  </sheetViews>
  <sheetFormatPr defaultColWidth="9" defaultRowHeight="14.4" outlineLevelCol="4"/>
  <cols>
    <col min="1" max="1" width="42.8888888888889" customWidth="1"/>
    <col min="2" max="2" width="17.5555555555556" customWidth="1"/>
    <col min="3" max="3" width="16.1111111111111" customWidth="1"/>
    <col min="4" max="4" width="7" customWidth="1"/>
    <col min="5" max="5" width="19.4444444444444" customWidth="1"/>
  </cols>
  <sheetData>
    <row r="1" ht="30" customHeight="1" spans="1:5">
      <c r="A1" s="14" t="s">
        <v>196</v>
      </c>
      <c r="B1" s="14" t="s">
        <v>239</v>
      </c>
      <c r="C1" s="14" t="s">
        <v>323</v>
      </c>
      <c r="D1" s="14" t="s">
        <v>324</v>
      </c>
      <c r="E1" s="14" t="s">
        <v>243</v>
      </c>
    </row>
    <row r="2" spans="1:5">
      <c r="A2" s="5" t="s">
        <v>325</v>
      </c>
      <c r="B2" s="24">
        <v>6</v>
      </c>
      <c r="C2" s="15">
        <v>24480</v>
      </c>
      <c r="D2" s="5">
        <v>48</v>
      </c>
      <c r="E2" s="22">
        <f t="shared" ref="E2:E7" si="0">B2*C2*D2</f>
        <v>7050240</v>
      </c>
    </row>
    <row r="3" spans="1:5">
      <c r="A3" s="5" t="s">
        <v>326</v>
      </c>
      <c r="B3" s="24">
        <v>5</v>
      </c>
      <c r="C3" s="15">
        <v>21760</v>
      </c>
      <c r="D3" s="5">
        <v>48</v>
      </c>
      <c r="E3" s="22">
        <f t="shared" si="0"/>
        <v>5222400</v>
      </c>
    </row>
    <row r="4" spans="1:5">
      <c r="A4" s="5" t="s">
        <v>327</v>
      </c>
      <c r="B4" s="24">
        <v>28</v>
      </c>
      <c r="C4" s="15">
        <v>16320</v>
      </c>
      <c r="D4" s="5">
        <v>48</v>
      </c>
      <c r="E4" s="22">
        <f t="shared" si="0"/>
        <v>21934080</v>
      </c>
    </row>
    <row r="5" spans="1:5">
      <c r="A5" s="5" t="s">
        <v>328</v>
      </c>
      <c r="B5" s="24">
        <v>28</v>
      </c>
      <c r="C5" s="15">
        <v>8160</v>
      </c>
      <c r="D5" s="5">
        <v>48</v>
      </c>
      <c r="E5" s="22">
        <f t="shared" si="0"/>
        <v>10967040</v>
      </c>
    </row>
    <row r="6" spans="1:5">
      <c r="A6" s="5" t="s">
        <v>329</v>
      </c>
      <c r="B6" s="24">
        <v>6</v>
      </c>
      <c r="C6" s="15">
        <v>20400</v>
      </c>
      <c r="D6" s="5">
        <v>48</v>
      </c>
      <c r="E6" s="22">
        <f t="shared" si="0"/>
        <v>5875200</v>
      </c>
    </row>
    <row r="7" ht="30" customHeight="1" spans="1:5">
      <c r="A7" s="5" t="s">
        <v>330</v>
      </c>
      <c r="B7" s="24">
        <v>120</v>
      </c>
      <c r="C7" s="15">
        <v>13600</v>
      </c>
      <c r="D7" s="5">
        <v>48</v>
      </c>
      <c r="E7" s="22">
        <f t="shared" si="0"/>
        <v>78336000</v>
      </c>
    </row>
    <row r="8" ht="30" customHeight="1" spans="1:5">
      <c r="A8" s="5" t="s">
        <v>331</v>
      </c>
      <c r="B8" s="24" t="s">
        <v>215</v>
      </c>
      <c r="C8" s="5" t="s">
        <v>215</v>
      </c>
      <c r="D8" s="5" t="s">
        <v>215</v>
      </c>
      <c r="E8" s="15">
        <v>2057280</v>
      </c>
    </row>
    <row r="9" spans="1:5">
      <c r="A9" s="5" t="s">
        <v>332</v>
      </c>
      <c r="B9" s="24" t="s">
        <v>215</v>
      </c>
      <c r="C9" s="5" t="s">
        <v>215</v>
      </c>
      <c r="D9" s="5" t="s">
        <v>215</v>
      </c>
      <c r="E9" s="22">
        <f>SUM(E2:E8)</f>
        <v>131442240</v>
      </c>
    </row>
    <row r="10" spans="1:5">
      <c r="A10" s="5"/>
      <c r="B10" s="24"/>
      <c r="C10" s="5"/>
      <c r="D10" s="5"/>
      <c r="E10" s="5"/>
    </row>
    <row r="11" spans="1:5">
      <c r="A11" s="5" t="s">
        <v>154</v>
      </c>
      <c r="B11" s="5" t="s">
        <v>239</v>
      </c>
      <c r="C11" s="5" t="s">
        <v>243</v>
      </c>
      <c r="D11" s="5"/>
      <c r="E11" s="5"/>
    </row>
    <row r="12" spans="1:5">
      <c r="A12" s="5" t="s">
        <v>333</v>
      </c>
      <c r="B12" s="5" t="s">
        <v>334</v>
      </c>
      <c r="C12" s="15">
        <v>15000000</v>
      </c>
      <c r="D12" s="5"/>
      <c r="E12" s="5"/>
    </row>
    <row r="13" spans="1:5">
      <c r="A13" s="5" t="s">
        <v>335</v>
      </c>
      <c r="B13" s="5" t="s">
        <v>336</v>
      </c>
      <c r="C13" s="15">
        <v>5600000</v>
      </c>
      <c r="D13" s="5"/>
      <c r="E13" s="5"/>
    </row>
    <row r="14" spans="1:5">
      <c r="A14" s="5" t="s">
        <v>337</v>
      </c>
      <c r="B14" s="5" t="s">
        <v>338</v>
      </c>
      <c r="C14" s="15">
        <v>6400000</v>
      </c>
      <c r="D14" s="5"/>
      <c r="E14" s="5"/>
    </row>
    <row r="15" spans="1:5">
      <c r="A15" s="5" t="s">
        <v>339</v>
      </c>
      <c r="B15" s="5" t="s">
        <v>340</v>
      </c>
      <c r="C15" s="15">
        <v>6000000</v>
      </c>
      <c r="D15" s="5"/>
      <c r="E15" s="5"/>
    </row>
    <row r="16" spans="1:5">
      <c r="A16" s="5" t="s">
        <v>341</v>
      </c>
      <c r="B16" s="5" t="s">
        <v>342</v>
      </c>
      <c r="C16" s="15">
        <v>5400000</v>
      </c>
      <c r="D16" s="5"/>
      <c r="E16" s="5"/>
    </row>
    <row r="17" spans="1:5">
      <c r="A17" s="5" t="s">
        <v>343</v>
      </c>
      <c r="B17" s="5" t="s">
        <v>344</v>
      </c>
      <c r="C17" s="15">
        <v>6600000</v>
      </c>
      <c r="D17" s="5"/>
      <c r="E17" s="5"/>
    </row>
    <row r="18" spans="1:5">
      <c r="A18" s="5" t="s">
        <v>345</v>
      </c>
      <c r="B18" s="5" t="s">
        <v>215</v>
      </c>
      <c r="C18" s="22">
        <f>SUM(C12:C17)</f>
        <v>45000000</v>
      </c>
      <c r="D18" s="5"/>
      <c r="E18" s="5"/>
    </row>
    <row r="19" spans="1:5">
      <c r="A19" s="5"/>
      <c r="B19" s="5"/>
      <c r="C19" s="5"/>
      <c r="D19" s="5"/>
      <c r="E19" s="5"/>
    </row>
    <row r="20" spans="1:5">
      <c r="A20" s="16" t="s">
        <v>154</v>
      </c>
      <c r="B20" s="16" t="s">
        <v>243</v>
      </c>
      <c r="C20" s="5"/>
      <c r="D20" s="5"/>
      <c r="E20" s="5"/>
    </row>
    <row r="21" ht="30" customHeight="1" spans="1:5">
      <c r="A21" s="5" t="s">
        <v>346</v>
      </c>
      <c r="B21" s="15">
        <v>28000000</v>
      </c>
      <c r="C21" s="5"/>
      <c r="D21" s="5"/>
      <c r="E21" s="5"/>
    </row>
    <row r="22" spans="1:5">
      <c r="A22" s="5" t="s">
        <v>347</v>
      </c>
      <c r="B22" s="15">
        <v>15000000</v>
      </c>
      <c r="C22" s="5"/>
      <c r="D22" s="5"/>
      <c r="E22" s="5"/>
    </row>
    <row r="23" spans="1:5">
      <c r="A23" s="5" t="s">
        <v>348</v>
      </c>
      <c r="B23" s="15">
        <v>38000000</v>
      </c>
      <c r="C23" s="5"/>
      <c r="D23" s="5"/>
      <c r="E23" s="5"/>
    </row>
    <row r="24" spans="1:5">
      <c r="A24" s="5" t="s">
        <v>349</v>
      </c>
      <c r="B24" s="15">
        <v>22000000</v>
      </c>
      <c r="C24" s="5"/>
      <c r="D24" s="5"/>
      <c r="E24" s="5"/>
    </row>
    <row r="25" spans="1:5">
      <c r="A25" s="5" t="s">
        <v>350</v>
      </c>
      <c r="B25" s="15">
        <v>12000000</v>
      </c>
      <c r="C25" s="5"/>
      <c r="D25" s="5"/>
      <c r="E25" s="5"/>
    </row>
    <row r="26" spans="1:5">
      <c r="A26" s="5" t="s">
        <v>351</v>
      </c>
      <c r="B26" s="15">
        <v>8000000</v>
      </c>
      <c r="C26" s="5"/>
      <c r="D26" s="5"/>
      <c r="E26" s="5"/>
    </row>
    <row r="27" spans="1:5">
      <c r="A27" s="5" t="s">
        <v>352</v>
      </c>
      <c r="B27" s="15">
        <v>20557760</v>
      </c>
      <c r="C27" s="5"/>
      <c r="D27" s="5"/>
      <c r="E27" s="5"/>
    </row>
    <row r="28" spans="1:5">
      <c r="A28" s="5" t="s">
        <v>353</v>
      </c>
      <c r="B28" s="22">
        <f>SUM(B21:B27)</f>
        <v>143557760</v>
      </c>
      <c r="C28" s="5"/>
      <c r="D28" s="5"/>
      <c r="E28" s="5"/>
    </row>
    <row r="29" spans="1:5">
      <c r="A29" s="5"/>
      <c r="B29" s="5"/>
      <c r="C29" s="5"/>
      <c r="D29" s="5"/>
      <c r="E29" s="5"/>
    </row>
    <row r="30" spans="1:5">
      <c r="A30" s="5" t="s">
        <v>354</v>
      </c>
      <c r="B30" s="5" t="s">
        <v>355</v>
      </c>
      <c r="C30" s="5"/>
      <c r="D30" s="5"/>
      <c r="E30" s="5"/>
    </row>
    <row r="31" spans="1:5">
      <c r="A31" s="5" t="s">
        <v>356</v>
      </c>
      <c r="B31" s="15">
        <f>E9</f>
        <v>131442240</v>
      </c>
      <c r="C31" s="5"/>
      <c r="D31" s="5"/>
      <c r="E31" s="5"/>
    </row>
    <row r="32" spans="1:5">
      <c r="A32" s="5" t="s">
        <v>357</v>
      </c>
      <c r="B32" s="15">
        <f>C18</f>
        <v>45000000</v>
      </c>
      <c r="C32" s="5"/>
      <c r="D32" s="5"/>
      <c r="E32" s="5"/>
    </row>
    <row r="33" spans="1:5">
      <c r="A33" s="5" t="s">
        <v>358</v>
      </c>
      <c r="B33" s="15">
        <f>B28</f>
        <v>143557760</v>
      </c>
      <c r="C33" s="5"/>
      <c r="D33" s="5"/>
      <c r="E33" s="5"/>
    </row>
    <row r="34" spans="1:5">
      <c r="A34" s="5" t="s">
        <v>359</v>
      </c>
      <c r="B34" s="22">
        <f>SUM(B31:B33)</f>
        <v>320000000</v>
      </c>
      <c r="C34" s="5"/>
      <c r="D34" s="5"/>
      <c r="E34" s="5"/>
    </row>
    <row r="35" spans="1:5">
      <c r="A35" s="5" t="s">
        <v>214</v>
      </c>
      <c r="B35" s="23" t="str">
        <f>IF(B34=320000000,"OK","DIVERGÊNCIA")</f>
        <v>OK</v>
      </c>
      <c r="C35" s="5"/>
      <c r="D35" s="5"/>
      <c r="E35" s="5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Capa</vt:lpstr>
      <vt:lpstr>Indice_Abas_Recomposto</vt:lpstr>
      <vt:lpstr>Validacao_Recomposta</vt:lpstr>
      <vt:lpstr>Analise_Ajustes_v5_0</vt:lpstr>
      <vt:lpstr>Resumo_Integrado_v5_0</vt:lpstr>
      <vt:lpstr>Cenarios_Harmonizados</vt:lpstr>
      <vt:lpstr>Eixo_I_Implantacao</vt:lpstr>
      <vt:lpstr>Eixo_II_Manutencao</vt:lpstr>
      <vt:lpstr>Eixo_III_Capacitacao_v5_0</vt:lpstr>
      <vt:lpstr>Nucleo_Permanente_50_Pessoas</vt:lpstr>
      <vt:lpstr>Tecnologia_v5_0</vt:lpstr>
      <vt:lpstr>Cronograma_Fisico_Financeiro</vt:lpstr>
      <vt:lpstr>Validacao_Aritmetica</vt:lpstr>
      <vt:lpstr>Rastreabilidade_Fontes_v5_0</vt:lpstr>
      <vt:lpstr>Conciliacao_Cargos_CBO</vt:lpstr>
      <vt:lpstr>Glossario_Siglas_v5_0</vt:lpstr>
      <vt:lpstr>Capa_e_criterios</vt:lpstr>
      <vt:lpstr>Equivalencias_CBO_Projeto</vt:lpstr>
      <vt:lpstr>Glossario_Siglas_Nomenclaturas</vt:lpstr>
      <vt:lpstr>Referencias_Salariais_CBO</vt:lpstr>
      <vt:lpstr>Custeio_Espaco_Brasilia_DF</vt:lpstr>
      <vt:lpstr>Validacao_Nomenclaturas</vt:lpstr>
      <vt:lpstr>Resumo_Integrado</vt:lpstr>
      <vt:lpstr>Conciliacao_Rubricas</vt:lpstr>
      <vt:lpstr>Cenarios_Integrados</vt:lpstr>
      <vt:lpstr>Eixo_I_Obras_Terrenos</vt:lpstr>
      <vt:lpstr>Eixo_II_Manut_Cofin</vt:lpstr>
      <vt:lpstr>Nucleo_Governanca_Revisado</vt:lpstr>
      <vt:lpstr>Fonte_Eixo_III_Cap_v5_0</vt:lpstr>
      <vt:lpstr>Tecnologia_Transp_v5_0</vt:lpstr>
      <vt:lpstr>Cronograma_Financ_v5_0</vt:lpstr>
      <vt:lpstr>Rastreabilidade_Auditoria</vt:lpstr>
      <vt:lpstr>Fonte_Resumo_Inicial</vt:lpstr>
      <vt:lpstr>Fonte_Cenarios_Inicial</vt:lpstr>
      <vt:lpstr>Fonte_Nucleo_Inicial</vt:lpstr>
      <vt:lpstr>Fonte_Achados_Inicial</vt:lpstr>
      <vt:lpstr>Fonte_Resumo_v5_0</vt:lpstr>
      <vt:lpstr>Fonte_Treinamento_v5_0</vt:lpstr>
      <vt:lpstr>Fonte_Cofinanc_v5_0</vt:lpstr>
      <vt:lpstr>Validacao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I — Plano Orçamentário-Financeiro CISTeC v4.1 recomposto com abas descritivas</dc:title>
  <dc:subject>Versão v4.1 recomposta, preservando núcleo final e incorporando abas descritivas da versão anterior corrigida</dc:subject>
  <dc:creator>Manus AI</dc:creator>
  <cp:lastModifiedBy>Jefferson Poli</cp:lastModifiedBy>
  <dcterms:created xsi:type="dcterms:W3CDTF">2026-06-09T13:34:00Z</dcterms:created>
  <dcterms:modified xsi:type="dcterms:W3CDTF">2026-06-12T11:05:50Z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4CAD280622AE40BC91C746DDC20CD443_12</vt:lpwstr>
  </property>
  <property fmtid="{D5CDD505-2E9C-101B-9397-08002B2CF9AE}" pid="3" name="KSOProductBuildVer">
    <vt:lpwstr>1046-12.2.0.23202</vt:lpwstr>
  </property>
  <property fmtid="{D5CDD505-2E9C-101B-9397-08002B2CF9AE}" pid="4" name="CalculationRule">
    <vt:i4>0</vt:i4>
  </property>
</Properties>
</file>